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.102\7\GMINA ŁANIĘTA\zapytanie 2021 - 2024\"/>
    </mc:Choice>
  </mc:AlternateContent>
  <xr:revisionPtr revIDLastSave="0" documentId="13_ncr:1_{AE39B147-56DB-4899-BCB3-D939128DB874}" xr6:coauthVersionLast="47" xr6:coauthVersionMax="47" xr10:uidLastSave="{00000000-0000-0000-0000-000000000000}"/>
  <bookViews>
    <workbookView xWindow="-120" yWindow="-120" windowWidth="29040" windowHeight="15840" tabRatio="700" xr2:uid="{00000000-000D-0000-FFFF-FFFF00000000}"/>
  </bookViews>
  <sheets>
    <sheet name="budynki" sheetId="1" r:id="rId1"/>
    <sheet name="elektronika" sheetId="2" r:id="rId2"/>
    <sheet name="Arkusz2" sheetId="9" state="hidden" r:id="rId3"/>
    <sheet name="środki trwałe" sheetId="7" r:id="rId4"/>
    <sheet name="wykaz pojazdów" sheetId="11" r:id="rId5"/>
    <sheet name="szkodowość" sheetId="12" r:id="rId6"/>
  </sheets>
  <definedNames>
    <definedName name="_xlnm.Print_Area" localSheetId="0">budynki!$B$1:$J$47</definedName>
    <definedName name="_xlnm.Print_Area" localSheetId="1">elektronika!$A$1:$D$82</definedName>
    <definedName name="_xlnm.Print_Area" localSheetId="3">'środki trwałe'!$A$1:$D$28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E10" i="7" l="1"/>
  <c r="E82" i="2"/>
  <c r="F48" i="1"/>
  <c r="D28" i="7"/>
  <c r="D21" i="7"/>
  <c r="D10" i="7"/>
  <c r="C10" i="7"/>
  <c r="C5" i="7"/>
  <c r="E33" i="1"/>
  <c r="D31" i="2"/>
  <c r="F46" i="7"/>
  <c r="D13" i="2"/>
  <c r="D60" i="2"/>
  <c r="E38" i="1"/>
  <c r="E41" i="1"/>
  <c r="D79" i="2"/>
  <c r="D53" i="2"/>
  <c r="D64" i="2"/>
  <c r="D82" i="2"/>
  <c r="D12" i="12"/>
  <c r="D9" i="12"/>
  <c r="C4" i="7"/>
  <c r="D7" i="2"/>
  <c r="D37" i="2"/>
  <c r="E47" i="1"/>
  <c r="C8" i="7" l="1"/>
  <c r="C7" i="7"/>
  <c r="D16" i="2"/>
  <c r="E44" i="1"/>
  <c r="F14" i="1" l="1"/>
</calcChain>
</file>

<file path=xl/sharedStrings.xml><?xml version="1.0" encoding="utf-8"?>
<sst xmlns="http://schemas.openxmlformats.org/spreadsheetml/2006/main" count="432" uniqueCount="336">
  <si>
    <t>lp.</t>
  </si>
  <si>
    <t>rok budowy</t>
  </si>
  <si>
    <t>wartość (początkowa)</t>
  </si>
  <si>
    <t>nazwa środka trwałego</t>
  </si>
  <si>
    <t>rok produkcji</t>
  </si>
  <si>
    <t>Lp.</t>
  </si>
  <si>
    <t>lokalizacja (adres)</t>
  </si>
  <si>
    <t>Łącznie</t>
  </si>
  <si>
    <t>1.</t>
  </si>
  <si>
    <t xml:space="preserve">wartość początkowa (księgowa brutto)             </t>
  </si>
  <si>
    <t>Wykaz sprzętu elektronicznego stacjonarnego</t>
  </si>
  <si>
    <t>nazwa budynku / budowli</t>
  </si>
  <si>
    <t>Wykaz sprzętu elektronicznego przenośnego</t>
  </si>
  <si>
    <t>Nazwa jednostki</t>
  </si>
  <si>
    <t>środki trwałe,wyposażenie</t>
  </si>
  <si>
    <t>Wartość odtworzeniowa</t>
  </si>
  <si>
    <t>powierzchnia</t>
  </si>
  <si>
    <t>Konstrukcja</t>
  </si>
  <si>
    <t xml:space="preserve">zabezpieczenia (znane zabiezpieczenia p-poż i przeciw kradzieżowe)                                     </t>
  </si>
  <si>
    <t>Liczba pracowników: 16</t>
  </si>
  <si>
    <t>Łanięta 16</t>
  </si>
  <si>
    <t>Garaż</t>
  </si>
  <si>
    <t>Budynek mieszkalny jednorodzinny</t>
  </si>
  <si>
    <t>Budynek mieszkalny wielorodzinny</t>
  </si>
  <si>
    <t>Rajmundów 60</t>
  </si>
  <si>
    <t>Rajmundów 50</t>
  </si>
  <si>
    <t>Suchodębie 49</t>
  </si>
  <si>
    <t xml:space="preserve">Łanięta 10 </t>
  </si>
  <si>
    <t>Łanięta 8</t>
  </si>
  <si>
    <t>Łanięta 3</t>
  </si>
  <si>
    <t>Łanięta 1</t>
  </si>
  <si>
    <t>Boisko sportowe i budynek gospodarczo-magazynowy</t>
  </si>
  <si>
    <t>Budynek Ośrodka Zdrowia</t>
  </si>
  <si>
    <t>budynek murowany - cegła</t>
  </si>
  <si>
    <t>budynek murowany - cegła ceramiczna</t>
  </si>
  <si>
    <t>budynek murowany - pustak ceramiczny</t>
  </si>
  <si>
    <t xml:space="preserve">budynek murowany - mór pruski </t>
  </si>
  <si>
    <t>Klonowiec Wielki 4</t>
  </si>
  <si>
    <t>budynek murowany - pustak żużlowy</t>
  </si>
  <si>
    <t>budynek z żużla paleniskowego</t>
  </si>
  <si>
    <t>budynek murowany - pustak</t>
  </si>
  <si>
    <t xml:space="preserve">gaśnice, kraty w oknach w dwóch pokojach </t>
  </si>
  <si>
    <t xml:space="preserve">gaśnica </t>
  </si>
  <si>
    <t>brak danych</t>
  </si>
  <si>
    <t>ręczny ostrzegacz pożaru, przeciwpożarowy wyłącznik prądu</t>
  </si>
  <si>
    <t>Łanięta 4</t>
  </si>
  <si>
    <t>instalacja p.poż. I sprzet gaśniczy</t>
  </si>
  <si>
    <t>Łanięta 15F</t>
  </si>
  <si>
    <t>Urząd Gminy Łanięta</t>
  </si>
  <si>
    <t>1. Urząd Gminy Łanięta</t>
  </si>
  <si>
    <t>Sposób obliczenia wartości odtworzeniowej = budynki administracyjne, budynki szkolne, hale sportowe - 3 460,00 zł/m2, budynki mieszkalne - 2 768,00 zł /m2, świetlice, remizy OSP - 2 076,00 zł/m2, budynki gospodarcze - 1 384,00 zł/m1</t>
  </si>
  <si>
    <t>Suchodębie 50</t>
  </si>
  <si>
    <t>tabela nr 3. Wykaz środków trwałych i zbiorów muzealnych</t>
  </si>
  <si>
    <t>tabela nr 2. Wykaz sprzętu elektronicznego</t>
  </si>
  <si>
    <t>tabela nr 1. Wykaz budynków i budowli</t>
  </si>
  <si>
    <t>zbiory biblioteczne</t>
  </si>
  <si>
    <t>notebook HP 255 G7 15,6</t>
  </si>
  <si>
    <t>notebook Lenovo Ideapad 330</t>
  </si>
  <si>
    <t>notebook ASUS X540LA</t>
  </si>
  <si>
    <t>notebook HP 250 G7 15,6, 5 szt</t>
  </si>
  <si>
    <t>notebook HP 255 G7 15,6, 14 szt.</t>
  </si>
  <si>
    <t>drukarka Epson Eco tank L3151</t>
  </si>
  <si>
    <t>All in One Zoneo i3, 13 szt.</t>
  </si>
  <si>
    <t>2.</t>
  </si>
  <si>
    <t>3.</t>
  </si>
  <si>
    <t>4.</t>
  </si>
  <si>
    <t>Łanięta 15G</t>
  </si>
  <si>
    <t>Anielin 31A</t>
  </si>
  <si>
    <t>Witoldów 6A</t>
  </si>
  <si>
    <t>5.</t>
  </si>
  <si>
    <t>Wilkowia 23</t>
  </si>
  <si>
    <t>Świetlica Łanięta (w tym samym budynku znaduje się remiza OSP)</t>
  </si>
  <si>
    <t>Świetlica Anielin (w tym samym budynku znaduje się remiza OSP)</t>
  </si>
  <si>
    <t>Świetlica Witoldów (w tym samym budynku znaduje się remiza OSP)</t>
  </si>
  <si>
    <t>Świetlica Wilkowia (w tym samym budynku znaduje się remiza OSP) + plac zabaw</t>
  </si>
  <si>
    <t>6.</t>
  </si>
  <si>
    <t>7.</t>
  </si>
  <si>
    <t xml:space="preserve">8. </t>
  </si>
  <si>
    <t>Budynek mieszkalny wielorodzinny (Oficyna Nr 1)</t>
  </si>
  <si>
    <t>Budynek mieszkalny wielorodzinny (Oficyna Nr 2</t>
  </si>
  <si>
    <t>Budynek mieszkalny wielorodzinny (Oficyna Nr 3)</t>
  </si>
  <si>
    <t xml:space="preserve">9. </t>
  </si>
  <si>
    <t>10.</t>
  </si>
  <si>
    <t>11.</t>
  </si>
  <si>
    <t>Łanięta 9A</t>
  </si>
  <si>
    <t>12.</t>
  </si>
  <si>
    <t xml:space="preserve">Łanięta 13 </t>
  </si>
  <si>
    <t>Łanięta 16B</t>
  </si>
  <si>
    <t>Budynek "ZAMECZEK" siedziba GOKiS Łanięta</t>
  </si>
  <si>
    <t>XIX wiek</t>
  </si>
  <si>
    <t xml:space="preserve">ręczny ostrzegacz pożaru, przeciwpożarowy wyłącznik prądu, sprzęt gaśniczy, system alarmowy z czujnikami ruchu, monitoring zewnętrzny (7 kamer), umowa z firmą ochraniarską </t>
  </si>
  <si>
    <t>budynek jednopiętrowy murowany - cegła, kryty papą, podpiwniczony</t>
  </si>
  <si>
    <t>Łanięta 9</t>
  </si>
  <si>
    <t>Budynek mieszkalny ("Ośmiorak")</t>
  </si>
  <si>
    <t>Budynek wielorodzinny  ("Agronomówka")</t>
  </si>
  <si>
    <t>Budynek mieszkalny wielorodzinny (" Dom Nauczyciela")</t>
  </si>
  <si>
    <t>Budynek mieszkalny ("Pałac")</t>
  </si>
  <si>
    <t>13.</t>
  </si>
  <si>
    <t>14.</t>
  </si>
  <si>
    <t>15.</t>
  </si>
  <si>
    <t>16.</t>
  </si>
  <si>
    <t>budynek murowany</t>
  </si>
  <si>
    <t>budynek o trzech kondygnacjach częściowo podpiwniczony, ściany z cegły ceramicznej</t>
  </si>
  <si>
    <t>17.</t>
  </si>
  <si>
    <t>Łanięta 21A</t>
  </si>
  <si>
    <t>18.</t>
  </si>
  <si>
    <t>Świecinki 2</t>
  </si>
  <si>
    <t>19.</t>
  </si>
  <si>
    <t>20.</t>
  </si>
  <si>
    <t>Budynek wielorodzinny mieszkalny ("Dom Nauczyciela")</t>
  </si>
  <si>
    <t>21.</t>
  </si>
  <si>
    <t>Świetlica Suchodębie (w tym samym budynku znajduje się OSP) + plac zabaw</t>
  </si>
  <si>
    <t>Juków 2</t>
  </si>
  <si>
    <t>budynek parterowy, budynek  murowany z cegły pełnej ceramicznej i kamienia łupanego, dach kryty dachówką  płaską  ceramiczną</t>
  </si>
  <si>
    <t>Budynek świetlicy</t>
  </si>
  <si>
    <t>22.</t>
  </si>
  <si>
    <t>23.</t>
  </si>
  <si>
    <t>24.</t>
  </si>
  <si>
    <t>25.</t>
  </si>
  <si>
    <t>Łanięta (przy Szkole Podstawowej w Łaniętach)</t>
  </si>
  <si>
    <t>Kąty</t>
  </si>
  <si>
    <t>Klonowiec Wielki 18</t>
  </si>
  <si>
    <t>Drukarka Brother MFC-L8690CDW-Laser-Colour 2400x600</t>
  </si>
  <si>
    <t>Laptop HP15R5-3500 8Gb 512 SSD DOS</t>
  </si>
  <si>
    <t>Drukarka Brother MFC-L8690CDW</t>
  </si>
  <si>
    <t>Komputer Lenowo</t>
  </si>
  <si>
    <t xml:space="preserve">Monitor Philips </t>
  </si>
  <si>
    <t>Urządzenie wielofunkcyjne</t>
  </si>
  <si>
    <t>Komputer Spire</t>
  </si>
  <si>
    <t>Komputer LOGIC Zaneo</t>
  </si>
  <si>
    <t>Budynek (siedziba Gminnego Ośrodka Pomocy Społecznej)</t>
  </si>
  <si>
    <t>kontener</t>
  </si>
  <si>
    <t>Budynek biurowy (budynek urzędu)</t>
  </si>
  <si>
    <t>Sieć komputerowa w budynku Urzędu Gminy Łanięta</t>
  </si>
  <si>
    <t xml:space="preserve">Liczba pracowników: </t>
  </si>
  <si>
    <t>Budynek Szkoły Podstawowej</t>
  </si>
  <si>
    <t>1935/1992</t>
  </si>
  <si>
    <t>Kotłownia</t>
  </si>
  <si>
    <t>Projektor Sony VPL – EX235</t>
  </si>
  <si>
    <t>Monitor interaktywny SAMSUNG - 2 sztuki</t>
  </si>
  <si>
    <t>Projektor Sony</t>
  </si>
  <si>
    <t>Projektor Epson</t>
  </si>
  <si>
    <t>Notebook Asus + oprogramowanie</t>
  </si>
  <si>
    <t>laptop Asus R556LJ-XO572H</t>
  </si>
  <si>
    <t>Notebook Asus R540LA-XX020T</t>
  </si>
  <si>
    <t>komputer Microsoft Surface model 1824 - 10 szt.</t>
  </si>
  <si>
    <t>laptopy LENOVO - 3 szt.</t>
  </si>
  <si>
    <t>Gminny Ośrodek Kultury i Sportu w Łaniętach (budynek "Zameczek")</t>
  </si>
  <si>
    <t>4. Gminny Ośrodek Kultury i sportu w Łaniętach (budynek "Zameczek")</t>
  </si>
  <si>
    <t>serwer DELL T30 e3 1225</t>
  </si>
  <si>
    <t>HDMI Gembird</t>
  </si>
  <si>
    <t>akcesoria</t>
  </si>
  <si>
    <t>pamięć kingston DDR4</t>
  </si>
  <si>
    <t>dysk SSD goodram 240 GB</t>
  </si>
  <si>
    <t>UPS APC back UPS</t>
  </si>
  <si>
    <t>urządzenie wielofunkcyjne Epson Workforce</t>
  </si>
  <si>
    <t>monitor interaktywny SAMSUNG 65' QB65H-TR</t>
  </si>
  <si>
    <t>głosniki Creative Soundblaster X Katana</t>
  </si>
  <si>
    <t>urządzenie wielofunkcyjne Brother MFC - L8690CDW</t>
  </si>
  <si>
    <t>Router ASUS AiMesh AC3100</t>
  </si>
  <si>
    <t>Monitor ACER K222HQLCbid</t>
  </si>
  <si>
    <t>Zestaw do monitoringu (9 kamer Orllo POE 2, 1 kamera Orllo Bestcam,rejestrator,switch, dysk twardy 4TB)</t>
  </si>
  <si>
    <t>LENOVO V330 15,6 8GB</t>
  </si>
  <si>
    <t>Lenovo ThinkPad L580 W 10Pro i5-8 / 2 szt.</t>
  </si>
  <si>
    <t>skaner kodów kreskowych</t>
  </si>
  <si>
    <t>Drukarka do kodów kreskowych Zebra ZD420T</t>
  </si>
  <si>
    <t xml:space="preserve">keyboard Yamaha PSR E 463 </t>
  </si>
  <si>
    <t>Lenovo IdealPad5</t>
  </si>
  <si>
    <t>akoredeon Hohner Bravo III 96 czerwony</t>
  </si>
  <si>
    <t>gofrownica elektryczna Royal</t>
  </si>
  <si>
    <t>klimatyzator przenośny Warmtec</t>
  </si>
  <si>
    <t>stół air hockey</t>
  </si>
  <si>
    <t>ekspres do kawy Delonghi</t>
  </si>
  <si>
    <t>praklkosuszarka Beco</t>
  </si>
  <si>
    <t xml:space="preserve">klimatyzacja Hyundai </t>
  </si>
  <si>
    <t>Liczba pracowników:</t>
  </si>
  <si>
    <t>przedwojenny</t>
  </si>
  <si>
    <t>Kolumna BLOQ głośn. AKTYWNA</t>
  </si>
  <si>
    <t>HP DESKJET INK Anventage</t>
  </si>
  <si>
    <t>Wykaz zbiorów muzealnych</t>
  </si>
  <si>
    <t>ilość</t>
  </si>
  <si>
    <t>wartość</t>
  </si>
  <si>
    <t>Monety srebrne "denar krzyżowy"</t>
  </si>
  <si>
    <t>Monety srebrne</t>
  </si>
  <si>
    <t>Garłacz polski (XVII w.)</t>
  </si>
  <si>
    <t>Przedmioty gliniane (XVII i XIX w.)</t>
  </si>
  <si>
    <t>Naczynia gliniane</t>
  </si>
  <si>
    <t>Czter fragmenty tkaniny jedwabnej oprawionych w ramek</t>
  </si>
  <si>
    <t>Wykaz wyposażenia</t>
  </si>
  <si>
    <t>Nazwa środka trwałego</t>
  </si>
  <si>
    <t>Plansza wystawiennicza (wg faktur)</t>
  </si>
  <si>
    <t>Gabloty muzealne</t>
  </si>
  <si>
    <t>budynek wykazany pod UG</t>
  </si>
  <si>
    <t>8.</t>
  </si>
  <si>
    <t>9.</t>
  </si>
  <si>
    <t>Dane pojazdów</t>
  </si>
  <si>
    <t>Marka</t>
  </si>
  <si>
    <t>Typ, model</t>
  </si>
  <si>
    <t>Nr podw./ nadw.</t>
  </si>
  <si>
    <t>Nr rej.</t>
  </si>
  <si>
    <t>Rodzaj pojazdu</t>
  </si>
  <si>
    <t>Poj.</t>
  </si>
  <si>
    <t>DATA I REJESTRACJI</t>
  </si>
  <si>
    <t>Ilość miejsc / ładowność</t>
  </si>
  <si>
    <t>Rok prod.</t>
  </si>
  <si>
    <t>DMC</t>
  </si>
  <si>
    <t xml:space="preserve">Okres ubezpieczenia OC i NW </t>
  </si>
  <si>
    <t xml:space="preserve">Okres ubezpieczenia AC i KR </t>
  </si>
  <si>
    <t>Od</t>
  </si>
  <si>
    <t>Do</t>
  </si>
  <si>
    <t>1. Urząd Gminy w Łaniętach</t>
  </si>
  <si>
    <t>Star</t>
  </si>
  <si>
    <t>CBA</t>
  </si>
  <si>
    <t>05187</t>
  </si>
  <si>
    <t>PBG 4872</t>
  </si>
  <si>
    <t>specjalny</t>
  </si>
  <si>
    <t>15.05.1979</t>
  </si>
  <si>
    <t>Żuk</t>
  </si>
  <si>
    <t>A15C</t>
  </si>
  <si>
    <t>280299</t>
  </si>
  <si>
    <t>PBP 0957</t>
  </si>
  <si>
    <t>10.03.1978</t>
  </si>
  <si>
    <t>A-06</t>
  </si>
  <si>
    <t>421358</t>
  </si>
  <si>
    <t>PBG 4858</t>
  </si>
  <si>
    <t>specjalny pożarniczy</t>
  </si>
  <si>
    <t>10.05.1985</t>
  </si>
  <si>
    <t>Lublin</t>
  </si>
  <si>
    <t>SUL332211V0022859</t>
  </si>
  <si>
    <t>EKU 94TT</t>
  </si>
  <si>
    <t>osobowy</t>
  </si>
  <si>
    <t>22.07.1997</t>
  </si>
  <si>
    <t>Mercedes</t>
  </si>
  <si>
    <t>Benz</t>
  </si>
  <si>
    <t>WDB6770832K036993</t>
  </si>
  <si>
    <t>EKU 17P3</t>
  </si>
  <si>
    <t>09.02.1994</t>
  </si>
  <si>
    <t>TSA</t>
  </si>
  <si>
    <t>HL 900</t>
  </si>
  <si>
    <t>28012</t>
  </si>
  <si>
    <t>EKU 3F73</t>
  </si>
  <si>
    <t>przyczepa specjalna</t>
  </si>
  <si>
    <t>14.04.1988</t>
  </si>
  <si>
    <t>NRD</t>
  </si>
  <si>
    <t>HW</t>
  </si>
  <si>
    <t>1505</t>
  </si>
  <si>
    <t>EKU F912</t>
  </si>
  <si>
    <t>przyczepa</t>
  </si>
  <si>
    <t>TARPAN</t>
  </si>
  <si>
    <t>4012 HONKER</t>
  </si>
  <si>
    <t>SUR401200SA000784</t>
  </si>
  <si>
    <t>EKU 82XF</t>
  </si>
  <si>
    <t>JCB 3CX</t>
  </si>
  <si>
    <t>SITEMASTER</t>
  </si>
  <si>
    <t>JCB3CX4TV02268370</t>
  </si>
  <si>
    <t>brak numeru</t>
  </si>
  <si>
    <t>koparko-ładowarka</t>
  </si>
  <si>
    <t>BELARUS</t>
  </si>
  <si>
    <t>08124761</t>
  </si>
  <si>
    <t>EKU 4HT8</t>
  </si>
  <si>
    <t>ciągnik rolniczy</t>
  </si>
  <si>
    <t>04.10.2017</t>
  </si>
  <si>
    <t>1/2530</t>
  </si>
  <si>
    <t>Nissan</t>
  </si>
  <si>
    <t>Primastar</t>
  </si>
  <si>
    <t>VSKF4BDB6UV159910</t>
  </si>
  <si>
    <t>EKU VN19</t>
  </si>
  <si>
    <t>ciężarowy</t>
  </si>
  <si>
    <t>Renault</t>
  </si>
  <si>
    <t>Mascott 160,65</t>
  </si>
  <si>
    <t>VF654ANA000014247</t>
  </si>
  <si>
    <t>EKU 37ML</t>
  </si>
  <si>
    <t>pożarniczy</t>
  </si>
  <si>
    <t>SANOK</t>
  </si>
  <si>
    <t>D-46A</t>
  </si>
  <si>
    <t>EKU F988</t>
  </si>
  <si>
    <t>przyczepa ciężarowa rolnicza</t>
  </si>
  <si>
    <t>temsa</t>
  </si>
  <si>
    <t>NLTHNJ45L01000137</t>
  </si>
  <si>
    <t>EKU YF17</t>
  </si>
  <si>
    <t>autobus</t>
  </si>
  <si>
    <t>01.01.2022 01.01.2023 01.01.2024</t>
  </si>
  <si>
    <t>31.12.2022 31.12.2023 31.12.2024</t>
  </si>
  <si>
    <t>12.03.2022 12.03.2023 12.03.2024</t>
  </si>
  <si>
    <t>11.03.2023 11.03.2024 11.03.2025</t>
  </si>
  <si>
    <t>20.04.2022 20.04.2023 20.04.2024</t>
  </si>
  <si>
    <t>19.04.2023 19.04.2024 19.04.2025</t>
  </si>
  <si>
    <t>06.01.2022 06.01.2023 06.01.2024</t>
  </si>
  <si>
    <t>05.01.2023 05.01.2024 05.04.2025</t>
  </si>
  <si>
    <t>14.07.2022 14.07.2023 14.07.2024</t>
  </si>
  <si>
    <t>13.07.2023 13.07.2024 13.07.2025</t>
  </si>
  <si>
    <t>08.12.2021 08.12.2022 08.12.2023</t>
  </si>
  <si>
    <t>07.12.2022 07.12.2023 07.12.2024</t>
  </si>
  <si>
    <t>14.11.2021 14.11.2022 14.11.2023</t>
  </si>
  <si>
    <t>13.11.2022 13.11.2023 13.11.2024</t>
  </si>
  <si>
    <t xml:space="preserve">09.07.2022 09.07.2023 09.07.2024 </t>
  </si>
  <si>
    <t>08.07.2023 08.07.2024 08.07.2025</t>
  </si>
  <si>
    <t>21.12.2021 21.12.2022 21.12.2023</t>
  </si>
  <si>
    <t>20.12.2022 20.12.2023 20.12.2024</t>
  </si>
  <si>
    <t>23.10.2022 23.10.2023 23.10.2024</t>
  </si>
  <si>
    <t>22.10.2023 22.10.2024 22.10.2025</t>
  </si>
  <si>
    <t>11.02.2022 11.02.2023 11.02.2024</t>
  </si>
  <si>
    <t>10.02.2023 10.02.2024 10.02.2025</t>
  </si>
  <si>
    <t>Tabela nr 4 wykaz pojazdów</t>
  </si>
  <si>
    <t>Tabela nr 5 zestawienie szkód</t>
  </si>
  <si>
    <t>data</t>
  </si>
  <si>
    <t>Przyczyna szkody</t>
  </si>
  <si>
    <t>Wartość wypłaconego odszkodowania</t>
  </si>
  <si>
    <t>szkoda kanalizacyjna</t>
  </si>
  <si>
    <t>dewastacja x 5</t>
  </si>
  <si>
    <t>przepięcie</t>
  </si>
  <si>
    <t>deszcz nawalny</t>
  </si>
  <si>
    <t>OCD - uszkodzenie pojazdu</t>
  </si>
  <si>
    <t>Uszkodzenie mienia - awaria- zalanie</t>
  </si>
  <si>
    <t>Instalacje fotowoltaiczne (na budynku UG, na budynku GOKiS, na budynku Szkoły Podstawowej w Łaniętach, przy oczyszalni ścieków, przy hydroforni, Kolektory słoneczne (budynek Ośrodka Zdrowia,budynek Szkoły Podstawowej)</t>
  </si>
  <si>
    <t>1a</t>
  </si>
  <si>
    <t>Szkoła Podstawowa im. Kornela Makuszyńskiego w Łaniętach</t>
  </si>
  <si>
    <t>Przedszkole Lokalne im. Kubusia Puchatka w Łaniętach</t>
  </si>
  <si>
    <t>2. Szkoła Podstawowa im. Kornela Makuszyńskiego w Łaniętach</t>
  </si>
  <si>
    <t>3. Przedszkole Lokalne im. Kubusia Puchatka w Łaniętach</t>
  </si>
  <si>
    <t>3. Przedszkole Lokalne im. Kubusia Puchatka  w Łaniętach</t>
  </si>
  <si>
    <t xml:space="preserve">Budynek </t>
  </si>
  <si>
    <t>monitoring, gaśnice</t>
  </si>
  <si>
    <t>Budynek Świetlica (budynek po starym przedszkolu) + plac zabaw</t>
  </si>
  <si>
    <t>Suma ubezpieczenia (brutto) z aktulanej polisy</t>
  </si>
  <si>
    <t>Gminny Ośrodek Pomocy Społecznej w Łaniętach</t>
  </si>
  <si>
    <t>5. Gminny Ośrodek Pomocy Społecznej w Łaniętach</t>
  </si>
  <si>
    <t>Łanięta 13A</t>
  </si>
  <si>
    <t>Łanięta 15E</t>
  </si>
  <si>
    <t>radioodtwarzacz PHILIPIS ZA 700</t>
  </si>
  <si>
    <t>Świetlica wiejska +plac zabaw Kąty</t>
  </si>
  <si>
    <t xml:space="preserve">Budynek hydrofornii </t>
  </si>
  <si>
    <t>Oczyszczalnia ścieków z kanalizacją (+ wyposażenie prasa taśmowa do odwadniania osadu)</t>
  </si>
  <si>
    <t>26.</t>
  </si>
  <si>
    <t>27.</t>
  </si>
  <si>
    <t>28.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</si>
</sst>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#,##0.00\ _z_ł"/>
    <numFmt numFmtId="166" formatCode="#,##0.00&quot; zł&quot;"/>
    <numFmt numFmtId="167" formatCode="\ #,##0.00&quot; zł &quot;;\-#,##0.00&quot; zł &quot;;&quot; -&quot;#&quot; zł &quot;;@\ "/>
    <numFmt numFmtId="168" formatCode="_-* #,##0.00\ [$zł-415]_-;\-* #,##0.00\ [$zł-415]_-;_-* &quot;-&quot;??\ [$zł-415]_-;_-@_-"/>
    <numFmt numFmtId="169" formatCode="#,##0.00,&quot;zł&quot;"/>
    <numFmt numFmtId="170" formatCode="_-* #,##0.00\ [$zł-415]_-;\-* #,##0.00\ [$zł-415]_-;_-* \-??\ [$zł-415]_-;_-@_-"/>
  </numFmts>
  <fonts count="3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i/>
      <u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i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i/>
      <u/>
      <sz val="10"/>
      <name val="Tahoma"/>
      <family val="2"/>
      <charset val="238"/>
    </font>
    <font>
      <sz val="11"/>
      <color theme="1"/>
      <name val="Calibri"/>
      <family val="2"/>
      <scheme val="minor"/>
    </font>
    <font>
      <b/>
      <u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rgb="FF000000"/>
      <name val="Arial2"/>
      <charset val="238"/>
    </font>
    <font>
      <sz val="10"/>
      <color rgb="FF00000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FFFFFF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FFFFFF"/>
      <name val="Arial"/>
      <family val="2"/>
      <charset val="238"/>
    </font>
    <font>
      <b/>
      <u/>
      <sz val="10"/>
      <color rgb="FF000000"/>
      <name val="Arial"/>
      <family val="2"/>
      <charset val="238"/>
    </font>
    <font>
      <u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3"/>
      <color indexed="9"/>
      <name val="Arial"/>
      <family val="2"/>
      <charset val="238"/>
    </font>
    <font>
      <b/>
      <i/>
      <u/>
      <sz val="10"/>
      <color indexed="9"/>
      <name val="Arial"/>
      <family val="2"/>
      <charset val="238"/>
    </font>
    <font>
      <b/>
      <sz val="8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9216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002060"/>
        <bgColor rgb="FF292165"/>
      </patternFill>
    </fill>
    <fill>
      <patternFill patternType="solid">
        <fgColor indexed="56"/>
        <bgColor indexed="18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7">
    <xf numFmtId="0" fontId="0" fillId="0" borderId="0"/>
    <xf numFmtId="0" fontId="2" fillId="0" borderId="0"/>
    <xf numFmtId="1" fontId="2" fillId="0" borderId="0"/>
    <xf numFmtId="4" fontId="2" fillId="0" borderId="0"/>
    <xf numFmtId="0" fontId="15" fillId="0" borderId="0"/>
    <xf numFmtId="0" fontId="2" fillId="0" borderId="0"/>
    <xf numFmtId="0" fontId="2" fillId="0" borderId="0"/>
  </cellStyleXfs>
  <cellXfs count="261"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164" fontId="8" fillId="2" borderId="2" xfId="0" applyNumberFormat="1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164" fontId="8" fillId="2" borderId="1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right" vertical="center"/>
    </xf>
    <xf numFmtId="44" fontId="11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 wrapText="1"/>
    </xf>
    <xf numFmtId="0" fontId="11" fillId="0" borderId="1" xfId="0" applyFont="1" applyFill="1" applyBorder="1" applyAlignment="1">
      <alignment horizontal="right" vertical="center" wrapText="1"/>
    </xf>
    <xf numFmtId="164" fontId="11" fillId="0" borderId="1" xfId="0" applyNumberFormat="1" applyFont="1" applyBorder="1" applyAlignment="1">
      <alignment horizontal="right" vertical="center"/>
    </xf>
    <xf numFmtId="164" fontId="11" fillId="0" borderId="1" xfId="0" applyNumberFormat="1" applyFont="1" applyBorder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right" vertical="center"/>
    </xf>
    <xf numFmtId="166" fontId="11" fillId="0" borderId="1" xfId="1" applyNumberFormat="1" applyFont="1" applyBorder="1" applyAlignment="1">
      <alignment vertical="center"/>
    </xf>
    <xf numFmtId="167" fontId="11" fillId="0" borderId="1" xfId="1" applyNumberFormat="1" applyFont="1" applyBorder="1" applyAlignment="1">
      <alignment horizontal="right" vertical="center"/>
    </xf>
    <xf numFmtId="0" fontId="11" fillId="0" borderId="1" xfId="1" applyFont="1" applyBorder="1" applyAlignment="1">
      <alignment horizontal="right" vertical="center" wrapText="1"/>
    </xf>
    <xf numFmtId="0" fontId="11" fillId="0" borderId="1" xfId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165" fontId="6" fillId="0" borderId="0" xfId="0" applyNumberFormat="1" applyFont="1" applyFill="1" applyAlignment="1">
      <alignment horizontal="right"/>
    </xf>
    <xf numFmtId="0" fontId="8" fillId="2" borderId="1" xfId="0" applyFont="1" applyFill="1" applyBorder="1" applyAlignment="1">
      <alignment horizontal="left" vertical="center" wrapText="1"/>
    </xf>
    <xf numFmtId="165" fontId="8" fillId="2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165" fontId="2" fillId="0" borderId="0" xfId="0" applyNumberFormat="1" applyFont="1" applyFill="1" applyAlignment="1">
      <alignment horizontal="right"/>
    </xf>
    <xf numFmtId="0" fontId="1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44" fontId="4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/>
    <xf numFmtId="44" fontId="4" fillId="4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44" fontId="12" fillId="0" borderId="0" xfId="0" applyNumberFormat="1" applyFont="1"/>
    <xf numFmtId="0" fontId="12" fillId="0" borderId="0" xfId="0" applyFont="1" applyFill="1" applyAlignment="1">
      <alignment horizontal="center"/>
    </xf>
    <xf numFmtId="0" fontId="1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13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165" fontId="14" fillId="0" borderId="0" xfId="0" applyNumberFormat="1" applyFont="1" applyFill="1" applyAlignment="1">
      <alignment horizontal="right"/>
    </xf>
    <xf numFmtId="44" fontId="2" fillId="0" borderId="1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0" xfId="0" applyFont="1" applyFill="1"/>
    <xf numFmtId="44" fontId="2" fillId="3" borderId="1" xfId="0" applyNumberFormat="1" applyFont="1" applyFill="1" applyBorder="1" applyAlignment="1">
      <alignment horizontal="right" vertical="center"/>
    </xf>
    <xf numFmtId="0" fontId="11" fillId="0" borderId="9" xfId="0" applyFont="1" applyBorder="1" applyAlignment="1">
      <alignment horizontal="center" vertical="center"/>
    </xf>
    <xf numFmtId="0" fontId="11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right" vertical="center"/>
    </xf>
    <xf numFmtId="166" fontId="11" fillId="0" borderId="1" xfId="1" applyNumberFormat="1" applyFont="1" applyBorder="1" applyAlignment="1">
      <alignment vertical="center"/>
    </xf>
    <xf numFmtId="167" fontId="11" fillId="0" borderId="1" xfId="1" applyNumberFormat="1" applyFont="1" applyBorder="1" applyAlignment="1">
      <alignment horizontal="right" vertical="center"/>
    </xf>
    <xf numFmtId="0" fontId="11" fillId="0" borderId="1" xfId="1" applyFont="1" applyBorder="1" applyAlignment="1">
      <alignment horizontal="right" vertical="center" wrapText="1"/>
    </xf>
    <xf numFmtId="0" fontId="11" fillId="0" borderId="1" xfId="1" applyFont="1" applyFill="1" applyBorder="1" applyAlignment="1">
      <alignment horizontal="right" vertical="center" wrapText="1"/>
    </xf>
    <xf numFmtId="0" fontId="11" fillId="0" borderId="3" xfId="1" applyFont="1" applyBorder="1" applyAlignment="1">
      <alignment horizontal="left" vertical="center" wrapText="1"/>
    </xf>
    <xf numFmtId="0" fontId="11" fillId="0" borderId="3" xfId="1" applyFont="1" applyBorder="1" applyAlignment="1">
      <alignment horizontal="right" vertical="center"/>
    </xf>
    <xf numFmtId="8" fontId="11" fillId="0" borderId="1" xfId="0" applyNumberFormat="1" applyFont="1" applyBorder="1" applyAlignment="1">
      <alignment horizontal="right" vertical="center"/>
    </xf>
    <xf numFmtId="0" fontId="3" fillId="0" borderId="0" xfId="0" applyFont="1"/>
    <xf numFmtId="0" fontId="3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4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3" borderId="1" xfId="5" applyFill="1" applyBorder="1" applyAlignment="1">
      <alignment vertical="center"/>
    </xf>
    <xf numFmtId="0" fontId="2" fillId="3" borderId="1" xfId="5" applyFill="1" applyBorder="1" applyAlignment="1">
      <alignment horizontal="center" vertical="center"/>
    </xf>
    <xf numFmtId="164" fontId="2" fillId="3" borderId="1" xfId="5" applyNumberFormat="1" applyFill="1" applyBorder="1" applyAlignment="1">
      <alignment horizontal="right" vertical="center"/>
    </xf>
    <xf numFmtId="0" fontId="2" fillId="3" borderId="1" xfId="5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18" fillId="5" borderId="12" xfId="5" applyFont="1" applyFill="1" applyBorder="1" applyAlignment="1">
      <alignment horizontal="center" vertical="center" wrapText="1"/>
    </xf>
    <xf numFmtId="1" fontId="19" fillId="0" borderId="12" xfId="2" applyFont="1" applyBorder="1" applyAlignment="1">
      <alignment horizontal="left" vertical="center" wrapText="1"/>
    </xf>
    <xf numFmtId="1" fontId="19" fillId="0" borderId="12" xfId="2" applyFont="1" applyBorder="1" applyAlignment="1">
      <alignment horizontal="center" vertical="center" wrapText="1"/>
    </xf>
    <xf numFmtId="0" fontId="18" fillId="5" borderId="1" xfId="5" applyFont="1" applyFill="1" applyBorder="1" applyAlignment="1">
      <alignment horizontal="center" vertical="center" wrapText="1"/>
    </xf>
    <xf numFmtId="1" fontId="19" fillId="0" borderId="1" xfId="2" applyFont="1" applyBorder="1" applyAlignment="1">
      <alignment horizontal="left" vertical="center" wrapText="1"/>
    </xf>
    <xf numFmtId="1" fontId="19" fillId="0" borderId="1" xfId="2" applyFont="1" applyBorder="1" applyAlignment="1">
      <alignment horizontal="center" vertical="center" wrapText="1"/>
    </xf>
    <xf numFmtId="0" fontId="2" fillId="0" borderId="1" xfId="5" applyBorder="1" applyAlignment="1">
      <alignment horizontal="left"/>
    </xf>
    <xf numFmtId="0" fontId="3" fillId="0" borderId="1" xfId="5" applyFont="1" applyBorder="1" applyAlignment="1">
      <alignment horizontal="center"/>
    </xf>
    <xf numFmtId="0" fontId="2" fillId="0" borderId="1" xfId="5" applyBorder="1" applyAlignment="1">
      <alignment horizontal="center"/>
    </xf>
    <xf numFmtId="0" fontId="20" fillId="3" borderId="5" xfId="5" applyFont="1" applyFill="1" applyBorder="1" applyAlignment="1">
      <alignment horizontal="center" vertical="center" wrapText="1"/>
    </xf>
    <xf numFmtId="0" fontId="20" fillId="3" borderId="1" xfId="5" applyFont="1" applyFill="1" applyBorder="1" applyAlignment="1">
      <alignment horizontal="left" vertical="center" wrapText="1"/>
    </xf>
    <xf numFmtId="0" fontId="20" fillId="3" borderId="1" xfId="5" applyFont="1" applyFill="1" applyBorder="1" applyAlignment="1">
      <alignment horizontal="center" vertical="center" wrapText="1"/>
    </xf>
    <xf numFmtId="0" fontId="11" fillId="0" borderId="1" xfId="5" applyFont="1" applyBorder="1" applyAlignment="1">
      <alignment vertical="center" wrapText="1"/>
    </xf>
    <xf numFmtId="0" fontId="11" fillId="0" borderId="1" xfId="5" applyFont="1" applyBorder="1" applyAlignment="1">
      <alignment horizontal="center" vertical="center" wrapText="1"/>
    </xf>
    <xf numFmtId="0" fontId="20" fillId="3" borderId="13" xfId="5" applyFont="1" applyFill="1" applyBorder="1" applyAlignment="1">
      <alignment horizontal="center" vertical="center" wrapText="1"/>
    </xf>
    <xf numFmtId="1" fontId="19" fillId="0" borderId="12" xfId="2" applyFont="1" applyBorder="1" applyAlignment="1">
      <alignment vertical="center" wrapText="1"/>
    </xf>
    <xf numFmtId="168" fontId="8" fillId="2" borderId="1" xfId="0" applyNumberFormat="1" applyFont="1" applyFill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1" applyBorder="1" applyAlignment="1">
      <alignment horizontal="left" vertical="center" wrapText="1"/>
    </xf>
    <xf numFmtId="0" fontId="2" fillId="0" borderId="1" xfId="1" applyBorder="1" applyAlignment="1">
      <alignment horizontal="right" vertical="center"/>
    </xf>
    <xf numFmtId="166" fontId="2" fillId="0" borderId="1" xfId="1" applyNumberFormat="1" applyBorder="1" applyAlignment="1">
      <alignment vertical="center"/>
    </xf>
    <xf numFmtId="167" fontId="2" fillId="0" borderId="1" xfId="1" applyNumberFormat="1" applyBorder="1" applyAlignment="1">
      <alignment horizontal="right" vertical="center"/>
    </xf>
    <xf numFmtId="0" fontId="2" fillId="0" borderId="1" xfId="1" applyBorder="1" applyAlignment="1">
      <alignment horizontal="right" vertical="center" wrapText="1"/>
    </xf>
    <xf numFmtId="168" fontId="4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168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5" applyBorder="1" applyAlignment="1">
      <alignment horizontal="center" vertical="center" wrapText="1"/>
    </xf>
    <xf numFmtId="0" fontId="2" fillId="3" borderId="1" xfId="5" applyFill="1" applyBorder="1" applyAlignment="1">
      <alignment vertical="center" wrapText="1"/>
    </xf>
    <xf numFmtId="168" fontId="2" fillId="0" borderId="1" xfId="5" applyNumberFormat="1" applyBorder="1" applyAlignment="1">
      <alignment vertical="center" wrapText="1"/>
    </xf>
    <xf numFmtId="168" fontId="8" fillId="2" borderId="2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1" fillId="7" borderId="1" xfId="0" applyFont="1" applyFill="1" applyBorder="1" applyAlignment="1">
      <alignment vertical="center" wrapText="1"/>
    </xf>
    <xf numFmtId="0" fontId="22" fillId="7" borderId="5" xfId="0" applyFont="1" applyFill="1" applyBorder="1" applyAlignment="1">
      <alignment horizontal="center" vertical="center" wrapText="1"/>
    </xf>
    <xf numFmtId="0" fontId="22" fillId="7" borderId="6" xfId="0" applyFont="1" applyFill="1" applyBorder="1" applyAlignment="1">
      <alignment vertical="center" wrapText="1"/>
    </xf>
    <xf numFmtId="169" fontId="22" fillId="7" borderId="1" xfId="0" applyNumberFormat="1" applyFont="1" applyFill="1" applyBorder="1" applyAlignment="1">
      <alignment horizontal="right" vertical="center" wrapText="1"/>
    </xf>
    <xf numFmtId="0" fontId="23" fillId="7" borderId="1" xfId="0" applyFont="1" applyFill="1" applyBorder="1" applyAlignment="1">
      <alignment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170" fontId="22" fillId="7" borderId="1" xfId="0" applyNumberFormat="1" applyFont="1" applyFill="1" applyBorder="1" applyAlignment="1">
      <alignment horizontal="right" vertical="center" wrapText="1"/>
    </xf>
    <xf numFmtId="0" fontId="18" fillId="6" borderId="1" xfId="0" applyFont="1" applyFill="1" applyBorder="1" applyAlignment="1">
      <alignment horizontal="center"/>
    </xf>
    <xf numFmtId="0" fontId="0" fillId="6" borderId="1" xfId="0" applyFill="1" applyBorder="1"/>
    <xf numFmtId="0" fontId="0" fillId="6" borderId="1" xfId="0" applyFill="1" applyBorder="1" applyAlignment="1">
      <alignment horizontal="center" vertical="center"/>
    </xf>
    <xf numFmtId="164" fontId="19" fillId="0" borderId="1" xfId="0" applyNumberFormat="1" applyFont="1" applyBorder="1" applyAlignment="1">
      <alignment horizontal="right" vertical="center" wrapText="1"/>
    </xf>
    <xf numFmtId="0" fontId="0" fillId="6" borderId="1" xfId="0" applyFill="1" applyBorder="1" applyAlignment="1">
      <alignment horizontal="left" vertical="center" wrapText="1"/>
    </xf>
    <xf numFmtId="169" fontId="0" fillId="6" borderId="1" xfId="0" applyNumberFormat="1" applyFill="1" applyBorder="1" applyAlignment="1">
      <alignment horizontal="right" vertical="center"/>
    </xf>
    <xf numFmtId="8" fontId="19" fillId="6" borderId="1" xfId="6" applyNumberFormat="1" applyFont="1" applyFill="1" applyBorder="1"/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0" fontId="3" fillId="0" borderId="1" xfId="0" applyFont="1" applyBorder="1"/>
    <xf numFmtId="0" fontId="2" fillId="0" borderId="1" xfId="0" applyFont="1" applyBorder="1"/>
    <xf numFmtId="8" fontId="2" fillId="0" borderId="1" xfId="0" applyNumberFormat="1" applyFont="1" applyBorder="1"/>
    <xf numFmtId="8" fontId="4" fillId="4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4" fontId="11" fillId="3" borderId="1" xfId="0" applyNumberFormat="1" applyFont="1" applyFill="1" applyBorder="1" applyAlignment="1">
      <alignment horizontal="center" vertical="center" wrapText="1"/>
    </xf>
    <xf numFmtId="44" fontId="2" fillId="0" borderId="1" xfId="0" applyNumberFormat="1" applyFont="1" applyFill="1" applyBorder="1" applyAlignment="1">
      <alignment vertical="center" wrapText="1"/>
    </xf>
    <xf numFmtId="44" fontId="2" fillId="0" borderId="1" xfId="0" applyNumberFormat="1" applyFont="1" applyFill="1" applyBorder="1" applyAlignment="1">
      <alignment horizontal="right" vertical="center" wrapText="1"/>
    </xf>
    <xf numFmtId="44" fontId="2" fillId="0" borderId="1" xfId="0" applyNumberFormat="1" applyFont="1" applyFill="1" applyBorder="1" applyAlignment="1">
      <alignment horizontal="left"/>
    </xf>
    <xf numFmtId="44" fontId="2" fillId="0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center" vertical="center" wrapText="1"/>
    </xf>
    <xf numFmtId="164" fontId="20" fillId="3" borderId="1" xfId="5" applyNumberFormat="1" applyFont="1" applyFill="1" applyBorder="1" applyAlignment="1">
      <alignment horizontal="right" vertical="center" wrapText="1"/>
    </xf>
    <xf numFmtId="164" fontId="11" fillId="0" borderId="1" xfId="5" applyNumberFormat="1" applyFont="1" applyBorder="1" applyAlignment="1">
      <alignment horizontal="right" vertical="center" wrapText="1"/>
    </xf>
    <xf numFmtId="164" fontId="19" fillId="0" borderId="12" xfId="2" applyNumberFormat="1" applyFont="1" applyBorder="1" applyAlignment="1">
      <alignment vertical="center" wrapText="1"/>
    </xf>
    <xf numFmtId="164" fontId="2" fillId="0" borderId="1" xfId="5" applyNumberFormat="1" applyBorder="1" applyAlignment="1">
      <alignment horizontal="right"/>
    </xf>
    <xf numFmtId="0" fontId="11" fillId="3" borderId="1" xfId="5" applyFont="1" applyFill="1" applyBorder="1" applyAlignment="1">
      <alignment vertical="center" wrapText="1"/>
    </xf>
    <xf numFmtId="168" fontId="11" fillId="0" borderId="1" xfId="5" applyNumberFormat="1" applyFont="1" applyBorder="1" applyAlignment="1">
      <alignment vertical="center" wrapText="1"/>
    </xf>
    <xf numFmtId="164" fontId="0" fillId="0" borderId="0" xfId="0" applyNumberFormat="1" applyAlignment="1">
      <alignment horizontal="right" vertical="center"/>
    </xf>
    <xf numFmtId="0" fontId="7" fillId="0" borderId="0" xfId="0" applyFont="1"/>
    <xf numFmtId="0" fontId="25" fillId="0" borderId="0" xfId="0" applyFont="1"/>
    <xf numFmtId="0" fontId="3" fillId="9" borderId="15" xfId="4" applyFont="1" applyFill="1" applyBorder="1" applyAlignment="1">
      <alignment horizontal="center" vertical="center" wrapText="1"/>
    </xf>
    <xf numFmtId="0" fontId="20" fillId="9" borderId="17" xfId="4" applyFont="1" applyFill="1" applyBorder="1" applyAlignment="1">
      <alignment horizontal="center" vertical="center" wrapText="1"/>
    </xf>
    <xf numFmtId="49" fontId="20" fillId="9" borderId="17" xfId="4" applyNumberFormat="1" applyFont="1" applyFill="1" applyBorder="1" applyAlignment="1">
      <alignment horizontal="center" vertical="center" wrapText="1"/>
    </xf>
    <xf numFmtId="49" fontId="20" fillId="9" borderId="15" xfId="4" applyNumberFormat="1" applyFont="1" applyFill="1" applyBorder="1" applyAlignment="1">
      <alignment horizontal="center" vertical="center" wrapText="1"/>
    </xf>
    <xf numFmtId="0" fontId="20" fillId="9" borderId="15" xfId="4" applyFont="1" applyFill="1" applyBorder="1" applyAlignment="1">
      <alignment horizontal="center" vertical="center" wrapText="1"/>
    </xf>
    <xf numFmtId="0" fontId="20" fillId="9" borderId="18" xfId="4" applyFont="1" applyFill="1" applyBorder="1" applyAlignment="1">
      <alignment horizontal="center" vertical="center" wrapText="1"/>
    </xf>
    <xf numFmtId="0" fontId="20" fillId="9" borderId="19" xfId="4" applyFont="1" applyFill="1" applyBorder="1" applyAlignment="1">
      <alignment horizontal="center" vertical="center" wrapText="1"/>
    </xf>
    <xf numFmtId="0" fontId="20" fillId="9" borderId="20" xfId="4" applyFont="1" applyFill="1" applyBorder="1" applyAlignment="1">
      <alignment horizontal="center" vertical="center" wrapText="1"/>
    </xf>
    <xf numFmtId="0" fontId="0" fillId="9" borderId="20" xfId="4" applyFont="1" applyFill="1" applyBorder="1" applyAlignment="1">
      <alignment horizontal="center" vertical="center"/>
    </xf>
    <xf numFmtId="0" fontId="15" fillId="9" borderId="20" xfId="4" applyFill="1" applyBorder="1" applyAlignment="1">
      <alignment horizontal="center" vertical="center"/>
    </xf>
    <xf numFmtId="0" fontId="15" fillId="9" borderId="20" xfId="4" applyFill="1" applyBorder="1"/>
    <xf numFmtId="0" fontId="15" fillId="9" borderId="20" xfId="4" applyFill="1" applyBorder="1" applyAlignment="1">
      <alignment horizontal="center"/>
    </xf>
    <xf numFmtId="0" fontId="26" fillId="9" borderId="15" xfId="4" applyFont="1" applyFill="1" applyBorder="1" applyAlignment="1">
      <alignment horizontal="center" vertical="center"/>
    </xf>
    <xf numFmtId="0" fontId="26" fillId="9" borderId="15" xfId="4" applyFont="1" applyFill="1" applyBorder="1"/>
    <xf numFmtId="0" fontId="15" fillId="9" borderId="15" xfId="4" applyFill="1" applyBorder="1" applyAlignment="1">
      <alignment horizontal="center"/>
    </xf>
    <xf numFmtId="49" fontId="26" fillId="9" borderId="20" xfId="4" applyNumberFormat="1" applyFont="1" applyFill="1" applyBorder="1" applyAlignment="1">
      <alignment horizontal="center" vertical="center"/>
    </xf>
    <xf numFmtId="0" fontId="20" fillId="9" borderId="1" xfId="4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9" borderId="20" xfId="4" applyFill="1" applyBorder="1" applyAlignment="1">
      <alignment horizontal="center" vertical="center" wrapText="1"/>
    </xf>
    <xf numFmtId="166" fontId="11" fillId="9" borderId="20" xfId="4" applyNumberFormat="1" applyFont="1" applyFill="1" applyBorder="1" applyAlignment="1">
      <alignment horizontal="center" vertical="center"/>
    </xf>
    <xf numFmtId="0" fontId="20" fillId="9" borderId="15" xfId="4" applyFont="1" applyFill="1" applyBorder="1" applyAlignment="1">
      <alignment horizontal="center" vertical="center"/>
    </xf>
    <xf numFmtId="0" fontId="1" fillId="9" borderId="20" xfId="4" applyFont="1" applyFill="1" applyBorder="1" applyAlignment="1">
      <alignment horizontal="center"/>
    </xf>
    <xf numFmtId="0" fontId="26" fillId="9" borderId="15" xfId="4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20" fillId="10" borderId="17" xfId="4" applyFont="1" applyFill="1" applyBorder="1" applyAlignment="1">
      <alignment horizontal="center" vertical="center" wrapText="1"/>
    </xf>
    <xf numFmtId="0" fontId="20" fillId="10" borderId="15" xfId="4" applyFont="1" applyFill="1" applyBorder="1" applyAlignment="1">
      <alignment horizontal="center" vertical="center" wrapText="1"/>
    </xf>
    <xf numFmtId="0" fontId="20" fillId="10" borderId="20" xfId="4" applyFont="1" applyFill="1" applyBorder="1" applyAlignment="1">
      <alignment horizontal="center" vertical="center" wrapText="1"/>
    </xf>
    <xf numFmtId="0" fontId="15" fillId="10" borderId="20" xfId="4" applyFill="1" applyBorder="1" applyAlignment="1">
      <alignment horizontal="center" vertical="center"/>
    </xf>
    <xf numFmtId="0" fontId="20" fillId="10" borderId="1" xfId="4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22" fillId="7" borderId="1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8" fontId="2" fillId="0" borderId="0" xfId="0" applyNumberFormat="1" applyFont="1"/>
    <xf numFmtId="164" fontId="2" fillId="0" borderId="0" xfId="0" applyNumberFormat="1" applyFont="1"/>
    <xf numFmtId="164" fontId="19" fillId="0" borderId="12" xfId="2" applyNumberFormat="1" applyFont="1" applyBorder="1" applyAlignment="1">
      <alignment horizontal="right" vertical="center" wrapText="1"/>
    </xf>
    <xf numFmtId="164" fontId="19" fillId="0" borderId="1" xfId="2" applyNumberFormat="1" applyFont="1" applyBorder="1" applyAlignment="1">
      <alignment horizontal="right" vertical="center" wrapText="1"/>
    </xf>
    <xf numFmtId="164" fontId="2" fillId="0" borderId="0" xfId="0" applyNumberFormat="1" applyFont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164" fontId="2" fillId="0" borderId="0" xfId="0" applyNumberFormat="1" applyFont="1" applyAlignment="1">
      <alignment vertical="center"/>
    </xf>
    <xf numFmtId="44" fontId="2" fillId="0" borderId="0" xfId="0" applyNumberFormat="1" applyFont="1" applyAlignment="1">
      <alignment vertical="center"/>
    </xf>
    <xf numFmtId="164" fontId="0" fillId="0" borderId="1" xfId="0" applyNumberFormat="1" applyBorder="1" applyAlignment="1">
      <alignment horizontal="right" vertical="center"/>
    </xf>
    <xf numFmtId="44" fontId="2" fillId="0" borderId="0" xfId="0" applyNumberFormat="1" applyFont="1"/>
    <xf numFmtId="0" fontId="7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12" fillId="0" borderId="0" xfId="0" applyFont="1" applyFill="1" applyAlignment="1">
      <alignment horizontal="left" vertical="center" wrapText="1"/>
    </xf>
    <xf numFmtId="0" fontId="7" fillId="6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24" fillId="6" borderId="1" xfId="0" applyFont="1" applyFill="1" applyBorder="1" applyAlignment="1">
      <alignment horizontal="left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24" fillId="6" borderId="5" xfId="0" applyFont="1" applyFill="1" applyBorder="1" applyAlignment="1">
      <alignment horizontal="left" vertical="center" wrapText="1"/>
    </xf>
    <xf numFmtId="0" fontId="24" fillId="6" borderId="4" xfId="0" applyFont="1" applyFill="1" applyBorder="1" applyAlignment="1">
      <alignment horizontal="left" vertical="center" wrapText="1"/>
    </xf>
    <xf numFmtId="0" fontId="24" fillId="6" borderId="6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left" vertical="center" wrapText="1"/>
    </xf>
    <xf numFmtId="0" fontId="16" fillId="3" borderId="4" xfId="0" applyFont="1" applyFill="1" applyBorder="1" applyAlignment="1">
      <alignment horizontal="left" vertical="center" wrapText="1"/>
    </xf>
    <xf numFmtId="0" fontId="16" fillId="3" borderId="6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28" fillId="8" borderId="16" xfId="4" applyFont="1" applyFill="1" applyBorder="1" applyAlignment="1">
      <alignment vertical="center" wrapText="1"/>
    </xf>
    <xf numFmtId="0" fontId="27" fillId="8" borderId="14" xfId="4" applyFont="1" applyFill="1" applyBorder="1" applyAlignment="1">
      <alignment horizontal="center" vertical="center"/>
    </xf>
    <xf numFmtId="0" fontId="3" fillId="9" borderId="15" xfId="4" applyFont="1" applyFill="1" applyBorder="1" applyAlignment="1">
      <alignment horizontal="center" vertical="center" wrapText="1"/>
    </xf>
    <xf numFmtId="0" fontId="29" fillId="9" borderId="15" xfId="4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7">
    <cellStyle name="Default" xfId="3" xr:uid="{00000000-0005-0000-0000-000000000000}"/>
    <cellStyle name="Excel Built-in Normal" xfId="1" xr:uid="{00000000-0005-0000-0000-000001000000}"/>
    <cellStyle name="Excel_20_Built-in_20_Normal" xfId="2" xr:uid="{00000000-0005-0000-0000-000002000000}"/>
    <cellStyle name="Normalny" xfId="0" builtinId="0"/>
    <cellStyle name="Normalny 2" xfId="4" xr:uid="{00000000-0005-0000-0000-000004000000}"/>
    <cellStyle name="Normalny 3" xfId="5" xr:uid="{00000000-0005-0000-0000-000005000000}"/>
    <cellStyle name="TableStyleLight1" xfId="6" xr:uid="{20F3FAE8-7AB8-46B8-850E-1BBC19066D2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M48"/>
  <sheetViews>
    <sheetView tabSelected="1" view="pageBreakPreview" topLeftCell="B1" zoomScale="80" zoomScaleNormal="80" zoomScaleSheetLayoutView="80" workbookViewId="0">
      <selection activeCell="H8" sqref="H8"/>
    </sheetView>
  </sheetViews>
  <sheetFormatPr defaultColWidth="9.140625" defaultRowHeight="12.75"/>
  <cols>
    <col min="1" max="1" width="9.140625" style="37" hidden="1" customWidth="1"/>
    <col min="2" max="2" width="3.85546875" style="44" bestFit="1" customWidth="1"/>
    <col min="3" max="3" width="30.5703125" style="44" customWidth="1"/>
    <col min="4" max="4" width="14.85546875" style="45" customWidth="1"/>
    <col min="5" max="5" width="21" style="46" customWidth="1"/>
    <col min="6" max="6" width="21.5703125" style="46" customWidth="1"/>
    <col min="7" max="7" width="19.5703125" style="46" customWidth="1"/>
    <col min="8" max="9" width="32.7109375" style="44" customWidth="1"/>
    <col min="10" max="10" width="36.5703125" style="44" customWidth="1"/>
    <col min="11" max="11" width="22.42578125" style="37" bestFit="1" customWidth="1"/>
    <col min="12" max="12" width="9.140625" style="37"/>
    <col min="13" max="13" width="16.85546875" style="37" bestFit="1" customWidth="1"/>
    <col min="14" max="14" width="15.7109375" style="37" bestFit="1" customWidth="1"/>
    <col min="15" max="16384" width="9.140625" style="37"/>
  </cols>
  <sheetData>
    <row r="1" spans="1:13">
      <c r="B1" s="56" t="s">
        <v>54</v>
      </c>
    </row>
    <row r="2" spans="1:13" s="54" customFormat="1" ht="24" customHeight="1">
      <c r="A2" s="233" t="s">
        <v>50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</row>
    <row r="3" spans="1:13" s="55" customFormat="1" ht="66.75" customHeight="1">
      <c r="B3" s="49" t="s">
        <v>0</v>
      </c>
      <c r="C3" s="49" t="s">
        <v>11</v>
      </c>
      <c r="D3" s="49" t="s">
        <v>1</v>
      </c>
      <c r="E3" s="13" t="s">
        <v>9</v>
      </c>
      <c r="F3" s="13" t="s">
        <v>15</v>
      </c>
      <c r="G3" s="13" t="s">
        <v>16</v>
      </c>
      <c r="H3" s="49" t="s">
        <v>18</v>
      </c>
      <c r="I3" s="49" t="s">
        <v>17</v>
      </c>
      <c r="J3" s="49" t="s">
        <v>6</v>
      </c>
    </row>
    <row r="4" spans="1:13" ht="31.5" customHeight="1">
      <c r="B4" s="5" t="s">
        <v>8</v>
      </c>
      <c r="C4" s="230" t="s">
        <v>48</v>
      </c>
      <c r="D4" s="231"/>
      <c r="E4" s="231"/>
      <c r="F4" s="231"/>
      <c r="G4" s="231"/>
      <c r="H4" s="232"/>
      <c r="I4" s="47"/>
      <c r="J4" s="6" t="s">
        <v>19</v>
      </c>
      <c r="K4" s="7"/>
    </row>
    <row r="5" spans="1:13" ht="31.5" customHeight="1">
      <c r="B5" s="14" t="s">
        <v>8</v>
      </c>
      <c r="C5" s="15" t="s">
        <v>132</v>
      </c>
      <c r="D5" s="16">
        <v>1930</v>
      </c>
      <c r="E5" s="21"/>
      <c r="F5" s="17">
        <v>2630638</v>
      </c>
      <c r="G5" s="18">
        <v>760.3</v>
      </c>
      <c r="H5" s="18" t="s">
        <v>322</v>
      </c>
      <c r="I5" s="19" t="s">
        <v>33</v>
      </c>
      <c r="J5" s="18" t="s">
        <v>20</v>
      </c>
    </row>
    <row r="6" spans="1:13" ht="31.5" customHeight="1">
      <c r="B6" s="64" t="s">
        <v>63</v>
      </c>
      <c r="C6" s="15" t="s">
        <v>71</v>
      </c>
      <c r="D6" s="16">
        <v>2010</v>
      </c>
      <c r="E6" s="20"/>
      <c r="F6" s="17">
        <v>1425381.6</v>
      </c>
      <c r="G6" s="18">
        <v>686.6</v>
      </c>
      <c r="H6" s="18"/>
      <c r="I6" s="19" t="s">
        <v>34</v>
      </c>
      <c r="J6" s="18" t="s">
        <v>66</v>
      </c>
    </row>
    <row r="7" spans="1:13" ht="31.5" customHeight="1">
      <c r="B7" s="64" t="s">
        <v>64</v>
      </c>
      <c r="C7" s="15" t="s">
        <v>72</v>
      </c>
      <c r="D7" s="16">
        <v>2010</v>
      </c>
      <c r="E7" s="21"/>
      <c r="F7" s="17">
        <v>366144.12</v>
      </c>
      <c r="G7" s="18">
        <v>176.37</v>
      </c>
      <c r="H7" s="18"/>
      <c r="I7" s="19" t="s">
        <v>33</v>
      </c>
      <c r="J7" s="18" t="s">
        <v>67</v>
      </c>
    </row>
    <row r="8" spans="1:13" ht="53.25" customHeight="1">
      <c r="B8" s="64" t="s">
        <v>65</v>
      </c>
      <c r="C8" s="71" t="s">
        <v>111</v>
      </c>
      <c r="D8" s="72">
        <v>2013</v>
      </c>
      <c r="E8" s="67">
        <v>554923.04</v>
      </c>
      <c r="F8" s="68"/>
      <c r="G8" s="69">
        <v>298</v>
      </c>
      <c r="H8" s="69"/>
      <c r="I8" s="70" t="s">
        <v>38</v>
      </c>
      <c r="J8" s="69" t="s">
        <v>51</v>
      </c>
    </row>
    <row r="9" spans="1:13" ht="31.5" customHeight="1">
      <c r="B9" s="64" t="s">
        <v>65</v>
      </c>
      <c r="C9" s="15" t="s">
        <v>73</v>
      </c>
      <c r="D9" s="16">
        <v>1983</v>
      </c>
      <c r="E9" s="21">
        <v>47807.95</v>
      </c>
      <c r="F9" s="17"/>
      <c r="G9" s="18">
        <v>400</v>
      </c>
      <c r="H9" s="18" t="s">
        <v>41</v>
      </c>
      <c r="I9" s="19" t="s">
        <v>33</v>
      </c>
      <c r="J9" s="18" t="s">
        <v>68</v>
      </c>
    </row>
    <row r="10" spans="1:13" ht="46.5" customHeight="1">
      <c r="B10" s="64" t="s">
        <v>69</v>
      </c>
      <c r="C10" s="15" t="s">
        <v>74</v>
      </c>
      <c r="D10" s="16">
        <v>2010</v>
      </c>
      <c r="E10" s="21">
        <v>278644.27</v>
      </c>
      <c r="F10" s="17"/>
      <c r="G10" s="18">
        <v>113.92</v>
      </c>
      <c r="H10" s="18"/>
      <c r="I10" s="19" t="s">
        <v>38</v>
      </c>
      <c r="J10" s="18" t="s">
        <v>70</v>
      </c>
    </row>
    <row r="11" spans="1:13" ht="46.5" customHeight="1">
      <c r="B11" s="64" t="s">
        <v>75</v>
      </c>
      <c r="C11" s="15" t="s">
        <v>78</v>
      </c>
      <c r="D11" s="16">
        <v>1890</v>
      </c>
      <c r="E11" s="21"/>
      <c r="F11" s="17">
        <v>1599904</v>
      </c>
      <c r="G11" s="18">
        <v>578</v>
      </c>
      <c r="H11" s="18"/>
      <c r="I11" s="19" t="s">
        <v>33</v>
      </c>
      <c r="J11" s="18" t="s">
        <v>30</v>
      </c>
    </row>
    <row r="12" spans="1:13" ht="46.5" customHeight="1">
      <c r="B12" s="64" t="s">
        <v>76</v>
      </c>
      <c r="C12" s="15" t="s">
        <v>79</v>
      </c>
      <c r="D12" s="16">
        <v>1890</v>
      </c>
      <c r="E12" s="21"/>
      <c r="F12" s="17">
        <v>1320336</v>
      </c>
      <c r="G12" s="18">
        <v>477</v>
      </c>
      <c r="H12" s="18"/>
      <c r="I12" s="19" t="s">
        <v>33</v>
      </c>
      <c r="J12" s="18" t="s">
        <v>29</v>
      </c>
    </row>
    <row r="13" spans="1:13" ht="46.5" customHeight="1">
      <c r="B13" s="64" t="s">
        <v>77</v>
      </c>
      <c r="C13" s="23" t="s">
        <v>80</v>
      </c>
      <c r="D13" s="24" t="s">
        <v>43</v>
      </c>
      <c r="E13" s="25">
        <v>676548.77</v>
      </c>
      <c r="F13" s="26"/>
      <c r="G13" s="27">
        <v>515</v>
      </c>
      <c r="H13" s="27" t="s">
        <v>44</v>
      </c>
      <c r="I13" s="28" t="s">
        <v>33</v>
      </c>
      <c r="J13" s="27" t="s">
        <v>45</v>
      </c>
    </row>
    <row r="14" spans="1:13" ht="46.5" customHeight="1">
      <c r="B14" s="64" t="s">
        <v>81</v>
      </c>
      <c r="C14" s="15" t="s">
        <v>96</v>
      </c>
      <c r="D14" s="16">
        <v>1905</v>
      </c>
      <c r="E14" s="21"/>
      <c r="F14" s="17">
        <f>G14*2840</f>
        <v>855436.39999999991</v>
      </c>
      <c r="G14" s="18">
        <v>301.20999999999998</v>
      </c>
      <c r="H14" s="18"/>
      <c r="I14" s="19" t="s">
        <v>33</v>
      </c>
      <c r="J14" s="18" t="s">
        <v>28</v>
      </c>
    </row>
    <row r="15" spans="1:13" ht="95.25" customHeight="1">
      <c r="B15" s="64" t="s">
        <v>82</v>
      </c>
      <c r="C15" s="15" t="s">
        <v>88</v>
      </c>
      <c r="D15" s="16" t="s">
        <v>89</v>
      </c>
      <c r="E15" s="21">
        <v>1156071.06</v>
      </c>
      <c r="F15" s="17"/>
      <c r="G15" s="18">
        <v>296.89999999999998</v>
      </c>
      <c r="H15" s="18" t="s">
        <v>90</v>
      </c>
      <c r="I15" s="19" t="s">
        <v>91</v>
      </c>
      <c r="J15" s="18" t="s">
        <v>92</v>
      </c>
    </row>
    <row r="16" spans="1:13" ht="46.5" customHeight="1">
      <c r="B16" s="64" t="s">
        <v>83</v>
      </c>
      <c r="C16" s="15" t="s">
        <v>32</v>
      </c>
      <c r="D16" s="16">
        <v>1973</v>
      </c>
      <c r="E16" s="21"/>
      <c r="F16" s="59">
        <v>1930680</v>
      </c>
      <c r="G16" s="18">
        <v>558</v>
      </c>
      <c r="H16" s="18"/>
      <c r="I16" s="19" t="s">
        <v>33</v>
      </c>
      <c r="J16" s="18" t="s">
        <v>84</v>
      </c>
    </row>
    <row r="17" spans="2:11" ht="46.5" customHeight="1">
      <c r="B17" s="64" t="s">
        <v>85</v>
      </c>
      <c r="C17" s="15" t="s">
        <v>93</v>
      </c>
      <c r="D17" s="16">
        <v>1910</v>
      </c>
      <c r="E17" s="21"/>
      <c r="F17" s="17">
        <v>1021945.6</v>
      </c>
      <c r="G17" s="18">
        <v>369.2</v>
      </c>
      <c r="H17" s="18"/>
      <c r="I17" s="19" t="s">
        <v>33</v>
      </c>
      <c r="J17" s="18" t="s">
        <v>27</v>
      </c>
    </row>
    <row r="18" spans="2:11" ht="46.5" customHeight="1">
      <c r="B18" s="64" t="s">
        <v>97</v>
      </c>
      <c r="C18" s="15" t="s">
        <v>95</v>
      </c>
      <c r="D18" s="16">
        <v>1973</v>
      </c>
      <c r="E18" s="21"/>
      <c r="F18" s="17">
        <v>725216</v>
      </c>
      <c r="G18" s="18">
        <v>262</v>
      </c>
      <c r="H18" s="18"/>
      <c r="I18" s="19" t="s">
        <v>40</v>
      </c>
      <c r="J18" s="18" t="s">
        <v>86</v>
      </c>
    </row>
    <row r="19" spans="2:11" ht="46.5" customHeight="1">
      <c r="B19" s="64" t="s">
        <v>98</v>
      </c>
      <c r="C19" s="15" t="s">
        <v>31</v>
      </c>
      <c r="D19" s="16">
        <v>2001</v>
      </c>
      <c r="E19" s="21">
        <v>889267.63</v>
      </c>
      <c r="F19" s="17"/>
      <c r="G19" s="18">
        <v>165</v>
      </c>
      <c r="H19" s="18"/>
      <c r="I19" s="19" t="s">
        <v>35</v>
      </c>
      <c r="J19" s="18" t="s">
        <v>119</v>
      </c>
    </row>
    <row r="20" spans="2:11" ht="46.5" customHeight="1">
      <c r="B20" s="64" t="s">
        <v>99</v>
      </c>
      <c r="C20" s="15" t="s">
        <v>323</v>
      </c>
      <c r="D20" s="16" t="s">
        <v>176</v>
      </c>
      <c r="E20" s="21"/>
      <c r="F20" s="17">
        <v>1579395</v>
      </c>
      <c r="G20" s="18">
        <v>444.9</v>
      </c>
      <c r="H20" s="18"/>
      <c r="I20" s="19" t="s">
        <v>33</v>
      </c>
      <c r="J20" s="18" t="s">
        <v>328</v>
      </c>
    </row>
    <row r="21" spans="2:11" ht="58.5" customHeight="1">
      <c r="B21" s="64" t="s">
        <v>100</v>
      </c>
      <c r="C21" s="15" t="s">
        <v>130</v>
      </c>
      <c r="D21" s="16">
        <v>1980</v>
      </c>
      <c r="E21" s="21">
        <v>110000</v>
      </c>
      <c r="F21" s="17"/>
      <c r="G21" s="18">
        <v>432</v>
      </c>
      <c r="H21" s="18" t="s">
        <v>46</v>
      </c>
      <c r="I21" s="22" t="s">
        <v>102</v>
      </c>
      <c r="J21" s="18" t="s">
        <v>47</v>
      </c>
    </row>
    <row r="22" spans="2:11" ht="46.5" customHeight="1">
      <c r="B22" s="64" t="s">
        <v>103</v>
      </c>
      <c r="C22" s="15" t="s">
        <v>94</v>
      </c>
      <c r="D22" s="16">
        <v>1965</v>
      </c>
      <c r="E22" s="21"/>
      <c r="F22" s="17">
        <v>708608</v>
      </c>
      <c r="G22" s="18">
        <v>256</v>
      </c>
      <c r="H22" s="18"/>
      <c r="I22" s="19" t="s">
        <v>38</v>
      </c>
      <c r="J22" s="18" t="s">
        <v>87</v>
      </c>
    </row>
    <row r="23" spans="2:11" ht="46.5" customHeight="1">
      <c r="B23" s="64" t="s">
        <v>105</v>
      </c>
      <c r="C23" s="15" t="s">
        <v>21</v>
      </c>
      <c r="D23" s="16">
        <v>2011</v>
      </c>
      <c r="E23" s="21">
        <v>105394.98</v>
      </c>
      <c r="F23" s="17"/>
      <c r="G23" s="18">
        <v>100</v>
      </c>
      <c r="H23" s="18" t="s">
        <v>42</v>
      </c>
      <c r="I23" s="19" t="s">
        <v>35</v>
      </c>
      <c r="J23" s="18" t="s">
        <v>104</v>
      </c>
    </row>
    <row r="24" spans="2:11" ht="46.5" customHeight="1">
      <c r="B24" s="64" t="s">
        <v>107</v>
      </c>
      <c r="C24" s="15" t="s">
        <v>22</v>
      </c>
      <c r="D24" s="16">
        <v>1920</v>
      </c>
      <c r="E24" s="21"/>
      <c r="F24" s="17">
        <v>169124.8</v>
      </c>
      <c r="G24" s="18">
        <v>61.1</v>
      </c>
      <c r="H24" s="18"/>
      <c r="I24" s="19" t="s">
        <v>36</v>
      </c>
      <c r="J24" s="18" t="s">
        <v>106</v>
      </c>
    </row>
    <row r="25" spans="2:11" ht="46.5" customHeight="1">
      <c r="B25" s="64" t="s">
        <v>108</v>
      </c>
      <c r="C25" s="15" t="s">
        <v>23</v>
      </c>
      <c r="D25" s="16">
        <v>1930</v>
      </c>
      <c r="E25" s="21"/>
      <c r="F25" s="17">
        <v>1197436.8</v>
      </c>
      <c r="G25" s="18">
        <v>432.6</v>
      </c>
      <c r="H25" s="18"/>
      <c r="I25" s="19" t="s">
        <v>33</v>
      </c>
      <c r="J25" s="18" t="s">
        <v>37</v>
      </c>
    </row>
    <row r="26" spans="2:11" ht="46.5" customHeight="1">
      <c r="B26" s="64" t="s">
        <v>110</v>
      </c>
      <c r="C26" s="15" t="s">
        <v>114</v>
      </c>
      <c r="D26" s="16"/>
      <c r="E26" s="21"/>
      <c r="F26" s="73">
        <v>10000</v>
      </c>
      <c r="G26" s="18"/>
      <c r="H26" s="18"/>
      <c r="I26" s="19" t="s">
        <v>101</v>
      </c>
      <c r="J26" s="18" t="s">
        <v>121</v>
      </c>
    </row>
    <row r="27" spans="2:11" ht="46.5" customHeight="1">
      <c r="B27" s="64" t="s">
        <v>115</v>
      </c>
      <c r="C27" s="15" t="s">
        <v>109</v>
      </c>
      <c r="D27" s="16">
        <v>1946</v>
      </c>
      <c r="E27" s="21"/>
      <c r="F27" s="17">
        <v>523318.08</v>
      </c>
      <c r="G27" s="18">
        <v>189.06</v>
      </c>
      <c r="H27" s="18"/>
      <c r="I27" s="19" t="s">
        <v>33</v>
      </c>
      <c r="J27" s="18" t="s">
        <v>26</v>
      </c>
    </row>
    <row r="28" spans="2:11" ht="46.5" customHeight="1">
      <c r="B28" s="64" t="s">
        <v>116</v>
      </c>
      <c r="C28" s="15" t="s">
        <v>22</v>
      </c>
      <c r="D28" s="16">
        <v>1928</v>
      </c>
      <c r="E28" s="21"/>
      <c r="F28" s="17">
        <v>114955.04</v>
      </c>
      <c r="G28" s="18">
        <v>41.53</v>
      </c>
      <c r="H28" s="18"/>
      <c r="I28" s="19" t="s">
        <v>33</v>
      </c>
      <c r="J28" s="18" t="s">
        <v>25</v>
      </c>
    </row>
    <row r="29" spans="2:11" ht="46.5" customHeight="1">
      <c r="B29" s="64" t="s">
        <v>117</v>
      </c>
      <c r="C29" s="15" t="s">
        <v>22</v>
      </c>
      <c r="D29" s="16">
        <v>1961</v>
      </c>
      <c r="E29" s="21"/>
      <c r="F29" s="17">
        <v>109280.64</v>
      </c>
      <c r="G29" s="18">
        <v>39.479999999999997</v>
      </c>
      <c r="H29" s="18"/>
      <c r="I29" s="19" t="s">
        <v>39</v>
      </c>
      <c r="J29" s="18" t="s">
        <v>24</v>
      </c>
    </row>
    <row r="30" spans="2:11" ht="66" customHeight="1">
      <c r="B30" s="64" t="s">
        <v>118</v>
      </c>
      <c r="C30" s="15" t="s">
        <v>23</v>
      </c>
      <c r="D30" s="16"/>
      <c r="E30" s="21"/>
      <c r="F30" s="17"/>
      <c r="G30" s="18">
        <v>186.2</v>
      </c>
      <c r="H30" s="18"/>
      <c r="I30" s="19" t="s">
        <v>113</v>
      </c>
      <c r="J30" s="18" t="s">
        <v>112</v>
      </c>
    </row>
    <row r="31" spans="2:11" ht="31.5" customHeight="1">
      <c r="B31" s="64" t="s">
        <v>333</v>
      </c>
      <c r="C31" s="65" t="s">
        <v>330</v>
      </c>
      <c r="D31" s="66"/>
      <c r="E31" s="67">
        <v>52973.75</v>
      </c>
      <c r="F31" s="68"/>
      <c r="G31" s="69"/>
      <c r="H31" s="69"/>
      <c r="I31" s="70" t="s">
        <v>131</v>
      </c>
      <c r="J31" s="69" t="s">
        <v>120</v>
      </c>
      <c r="K31" s="221"/>
    </row>
    <row r="32" spans="2:11" ht="31.5" customHeight="1">
      <c r="B32" s="64" t="s">
        <v>334</v>
      </c>
      <c r="C32" s="65" t="s">
        <v>331</v>
      </c>
      <c r="D32" s="66"/>
      <c r="E32" s="67">
        <v>81684.09</v>
      </c>
      <c r="F32" s="68"/>
      <c r="G32" s="69"/>
      <c r="H32" s="69"/>
      <c r="I32" s="70"/>
      <c r="J32" s="69"/>
      <c r="K32" s="221"/>
    </row>
    <row r="33" spans="2:11" ht="38.25">
      <c r="B33" s="64" t="s">
        <v>335</v>
      </c>
      <c r="C33" s="65" t="s">
        <v>332</v>
      </c>
      <c r="D33" s="66"/>
      <c r="E33" s="67">
        <f>2302145.71+115864</f>
        <v>2418009.71</v>
      </c>
      <c r="F33" s="68"/>
      <c r="G33" s="69"/>
      <c r="H33" s="69"/>
      <c r="I33" s="70"/>
      <c r="J33" s="69"/>
      <c r="K33" s="221"/>
    </row>
    <row r="34" spans="2:11" ht="31.5" customHeight="1">
      <c r="B34" s="227" t="s">
        <v>7</v>
      </c>
      <c r="C34" s="228"/>
      <c r="D34" s="229"/>
      <c r="E34" s="8"/>
      <c r="F34" s="8">
        <f>SUM(E5:F33)</f>
        <v>22659125.330000002</v>
      </c>
      <c r="G34" s="8"/>
      <c r="H34" s="9"/>
      <c r="I34" s="9"/>
      <c r="J34" s="10"/>
      <c r="K34" s="222"/>
    </row>
    <row r="35" spans="2:11">
      <c r="B35" s="75" t="s">
        <v>63</v>
      </c>
      <c r="C35" s="230" t="s">
        <v>316</v>
      </c>
      <c r="D35" s="231"/>
      <c r="E35" s="231"/>
      <c r="F35" s="231"/>
      <c r="G35" s="231"/>
      <c r="H35" s="232"/>
      <c r="I35" s="76"/>
      <c r="J35" s="77" t="s">
        <v>134</v>
      </c>
      <c r="K35" s="222"/>
    </row>
    <row r="36" spans="2:11" ht="30.95" customHeight="1">
      <c r="B36" s="78">
        <v>1</v>
      </c>
      <c r="C36" s="79" t="s">
        <v>135</v>
      </c>
      <c r="D36" s="80" t="s">
        <v>136</v>
      </c>
      <c r="E36" s="81">
        <v>1692735.79</v>
      </c>
      <c r="F36" s="82"/>
      <c r="G36" s="83"/>
      <c r="H36" s="83"/>
      <c r="I36" s="83" t="s">
        <v>35</v>
      </c>
      <c r="J36" s="83" t="s">
        <v>327</v>
      </c>
    </row>
    <row r="37" spans="2:11" ht="30.95" customHeight="1">
      <c r="B37" s="86">
        <v>2</v>
      </c>
      <c r="C37" s="87" t="s">
        <v>137</v>
      </c>
      <c r="D37" s="88">
        <v>1988</v>
      </c>
      <c r="E37" s="89">
        <v>185504.89</v>
      </c>
      <c r="F37" s="89"/>
      <c r="G37" s="89"/>
      <c r="H37" s="87"/>
      <c r="I37" s="87" t="s">
        <v>35</v>
      </c>
      <c r="J37" s="90" t="s">
        <v>327</v>
      </c>
    </row>
    <row r="38" spans="2:11">
      <c r="B38" s="91"/>
      <c r="C38" s="92" t="s">
        <v>7</v>
      </c>
      <c r="D38" s="93"/>
      <c r="E38" s="11">
        <f>E36+E37</f>
        <v>1878240.6800000002</v>
      </c>
      <c r="F38" s="11"/>
      <c r="G38" s="11"/>
      <c r="H38" s="94"/>
      <c r="I38" s="94"/>
      <c r="J38" s="91"/>
    </row>
    <row r="39" spans="2:11">
      <c r="B39" s="5" t="s">
        <v>64</v>
      </c>
      <c r="C39" s="234" t="s">
        <v>317</v>
      </c>
      <c r="D39" s="234"/>
      <c r="E39" s="234"/>
      <c r="F39" s="234"/>
      <c r="G39" s="234"/>
      <c r="H39" s="234"/>
      <c r="I39" s="76"/>
      <c r="J39" s="77" t="s">
        <v>175</v>
      </c>
    </row>
    <row r="40" spans="2:11" ht="30.95" customHeight="1">
      <c r="B40" s="131">
        <v>1</v>
      </c>
      <c r="C40" s="84" t="s">
        <v>321</v>
      </c>
      <c r="D40" s="80">
        <v>2001</v>
      </c>
      <c r="E40" s="85">
        <v>900408.16</v>
      </c>
      <c r="F40" s="82"/>
      <c r="G40" s="83"/>
      <c r="H40" s="83"/>
      <c r="I40" s="83" t="s">
        <v>35</v>
      </c>
      <c r="J40" s="83" t="s">
        <v>327</v>
      </c>
    </row>
    <row r="41" spans="2:11">
      <c r="B41" s="134"/>
      <c r="C41" s="135" t="s">
        <v>7</v>
      </c>
      <c r="D41" s="136"/>
      <c r="E41" s="213">
        <f>E40</f>
        <v>900408.16</v>
      </c>
      <c r="F41" s="213"/>
      <c r="G41" s="137"/>
      <c r="H41" s="138"/>
      <c r="I41" s="138"/>
      <c r="J41" s="134"/>
    </row>
    <row r="42" spans="2:11">
      <c r="B42" s="113" t="s">
        <v>65</v>
      </c>
      <c r="C42" s="225" t="s">
        <v>147</v>
      </c>
      <c r="D42" s="225"/>
      <c r="E42" s="225"/>
      <c r="F42" s="225"/>
      <c r="G42" s="225"/>
      <c r="H42" s="225"/>
      <c r="I42" s="114"/>
      <c r="J42" s="77" t="s">
        <v>134</v>
      </c>
    </row>
    <row r="43" spans="2:11" ht="30.95" customHeight="1">
      <c r="B43" s="114">
        <v>1</v>
      </c>
      <c r="C43" s="115" t="s">
        <v>192</v>
      </c>
      <c r="D43" s="116"/>
      <c r="E43" s="117"/>
      <c r="F43" s="118"/>
      <c r="G43" s="119"/>
      <c r="H43" s="119"/>
      <c r="I43" s="119"/>
      <c r="J43" s="119" t="s">
        <v>92</v>
      </c>
    </row>
    <row r="44" spans="2:11">
      <c r="B44" s="226" t="s">
        <v>7</v>
      </c>
      <c r="C44" s="226"/>
      <c r="D44" s="226"/>
      <c r="E44" s="120">
        <f>SUM(E43:E43)</f>
        <v>0</v>
      </c>
      <c r="F44" s="120"/>
      <c r="G44" s="121"/>
      <c r="H44" s="122"/>
      <c r="I44" s="122"/>
      <c r="J44" s="123"/>
    </row>
    <row r="45" spans="2:11">
      <c r="B45" s="113" t="s">
        <v>69</v>
      </c>
      <c r="C45" s="225" t="s">
        <v>325</v>
      </c>
      <c r="D45" s="225"/>
      <c r="E45" s="225"/>
      <c r="F45" s="225"/>
      <c r="G45" s="225"/>
      <c r="H45" s="225"/>
      <c r="I45" s="114"/>
      <c r="J45" s="77" t="s">
        <v>134</v>
      </c>
    </row>
    <row r="46" spans="2:11" ht="32.1" customHeight="1">
      <c r="B46" s="114">
        <v>1</v>
      </c>
      <c r="C46" s="115" t="s">
        <v>192</v>
      </c>
      <c r="D46" s="116"/>
      <c r="E46" s="117"/>
      <c r="F46" s="118"/>
      <c r="G46" s="119"/>
      <c r="H46" s="119"/>
      <c r="I46" s="119"/>
      <c r="J46" s="119" t="s">
        <v>47</v>
      </c>
    </row>
    <row r="47" spans="2:11">
      <c r="B47" s="226" t="s">
        <v>7</v>
      </c>
      <c r="C47" s="226"/>
      <c r="D47" s="226"/>
      <c r="E47" s="120">
        <f>SUM(E46:E46)</f>
        <v>0</v>
      </c>
      <c r="F47" s="120"/>
      <c r="G47" s="121"/>
      <c r="H47" s="122"/>
      <c r="I47" s="122"/>
      <c r="J47" s="123"/>
    </row>
    <row r="48" spans="2:11">
      <c r="F48" s="46">
        <f>E41+E38+F34</f>
        <v>25437774.170000002</v>
      </c>
    </row>
  </sheetData>
  <mergeCells count="9">
    <mergeCell ref="C45:H45"/>
    <mergeCell ref="B47:D47"/>
    <mergeCell ref="B34:D34"/>
    <mergeCell ref="C4:H4"/>
    <mergeCell ref="A2:M2"/>
    <mergeCell ref="C35:H35"/>
    <mergeCell ref="C42:H42"/>
    <mergeCell ref="B44:D44"/>
    <mergeCell ref="C39:H39"/>
  </mergeCells>
  <phoneticPr fontId="0" type="noConversion"/>
  <printOptions horizontalCentered="1"/>
  <pageMargins left="0.23622047244094491" right="0.59055118110236227" top="1.0629921259842521" bottom="0.19685039370078741" header="0.70866141732283472" footer="0.43307086614173229"/>
  <pageSetup paperSize="9" scale="65" fitToHeight="2" orientation="landscape" r:id="rId1"/>
  <headerFooter alignWithMargins="0"/>
  <rowBreaks count="2" manualBreakCount="2">
    <brk id="34" min="1" max="9" man="1"/>
    <brk id="47" min="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/>
  <dimension ref="A1:E82"/>
  <sheetViews>
    <sheetView view="pageBreakPreview" topLeftCell="A91" zoomScaleSheetLayoutView="100" workbookViewId="0">
      <selection activeCell="H30" sqref="H30"/>
    </sheetView>
  </sheetViews>
  <sheetFormatPr defaultColWidth="9.140625" defaultRowHeight="12.75"/>
  <cols>
    <col min="1" max="1" width="4.85546875" style="4" customWidth="1"/>
    <col min="2" max="2" width="48.42578125" style="30" customWidth="1"/>
    <col min="3" max="3" width="17.140625" style="4" customWidth="1"/>
    <col min="4" max="4" width="19.85546875" style="35" customWidth="1"/>
    <col min="5" max="5" width="13.85546875" style="3" bestFit="1" customWidth="1"/>
    <col min="6" max="6" width="9.140625" style="3"/>
    <col min="7" max="7" width="13.85546875" style="3" bestFit="1" customWidth="1"/>
    <col min="8" max="16384" width="9.140625" style="3"/>
  </cols>
  <sheetData>
    <row r="1" spans="1:5" s="50" customFormat="1">
      <c r="A1" s="56" t="s">
        <v>53</v>
      </c>
      <c r="B1" s="57"/>
      <c r="C1" s="53"/>
      <c r="D1" s="58"/>
    </row>
    <row r="2" spans="1:5">
      <c r="A2" s="29"/>
      <c r="D2" s="31" t="s">
        <v>10</v>
      </c>
    </row>
    <row r="3" spans="1:5">
      <c r="A3" s="29"/>
      <c r="D3" s="31"/>
    </row>
    <row r="4" spans="1:5" ht="25.5">
      <c r="A4" s="12" t="s">
        <v>0</v>
      </c>
      <c r="B4" s="32" t="s">
        <v>3</v>
      </c>
      <c r="C4" s="43" t="s">
        <v>4</v>
      </c>
      <c r="D4" s="33" t="s">
        <v>2</v>
      </c>
    </row>
    <row r="5" spans="1:5">
      <c r="A5" s="235" t="s">
        <v>49</v>
      </c>
      <c r="B5" s="235"/>
      <c r="C5" s="235"/>
      <c r="D5" s="235"/>
    </row>
    <row r="6" spans="1:5">
      <c r="A6" s="36">
        <v>1</v>
      </c>
      <c r="B6" s="1" t="s">
        <v>62</v>
      </c>
      <c r="C6" s="2">
        <v>2020</v>
      </c>
      <c r="D6" s="48">
        <v>44999.89</v>
      </c>
    </row>
    <row r="7" spans="1:5" ht="12.75" customHeight="1">
      <c r="A7" s="226" t="s">
        <v>7</v>
      </c>
      <c r="B7" s="226"/>
      <c r="C7" s="226"/>
      <c r="D7" s="11">
        <f>SUM(D6:D6)</f>
        <v>44999.89</v>
      </c>
    </row>
    <row r="8" spans="1:5" ht="12.75" customHeight="1">
      <c r="A8" s="236" t="s">
        <v>318</v>
      </c>
      <c r="B8" s="237"/>
      <c r="C8" s="237"/>
      <c r="D8" s="237"/>
    </row>
    <row r="9" spans="1:5">
      <c r="A9" s="95">
        <v>1</v>
      </c>
      <c r="B9" s="96" t="s">
        <v>138</v>
      </c>
      <c r="C9" s="97">
        <v>2016</v>
      </c>
      <c r="D9" s="217">
        <v>2140</v>
      </c>
      <c r="E9" s="34"/>
    </row>
    <row r="10" spans="1:5">
      <c r="A10" s="98">
        <v>2</v>
      </c>
      <c r="B10" s="99" t="s">
        <v>139</v>
      </c>
      <c r="C10" s="100">
        <v>2019</v>
      </c>
      <c r="D10" s="218">
        <v>17500</v>
      </c>
    </row>
    <row r="11" spans="1:5">
      <c r="A11" s="98">
        <v>3</v>
      </c>
      <c r="B11" s="101" t="s">
        <v>140</v>
      </c>
      <c r="C11" s="100">
        <v>2016</v>
      </c>
      <c r="D11" s="171">
        <v>2670</v>
      </c>
    </row>
    <row r="12" spans="1:5">
      <c r="A12" s="102">
        <v>4</v>
      </c>
      <c r="B12" s="3" t="s">
        <v>141</v>
      </c>
      <c r="C12" s="103">
        <v>2020</v>
      </c>
      <c r="D12" s="219">
        <v>1579</v>
      </c>
    </row>
    <row r="13" spans="1:5">
      <c r="A13" s="226" t="s">
        <v>7</v>
      </c>
      <c r="B13" s="226"/>
      <c r="C13" s="226"/>
      <c r="D13" s="11">
        <f>D9+D10+D11+D12</f>
        <v>23889</v>
      </c>
    </row>
    <row r="14" spans="1:5">
      <c r="A14" s="241" t="s">
        <v>319</v>
      </c>
      <c r="B14" s="241"/>
      <c r="C14" s="241"/>
      <c r="D14" s="241"/>
    </row>
    <row r="15" spans="1:5">
      <c r="A15" s="139">
        <v>1</v>
      </c>
      <c r="B15" s="140" t="s">
        <v>178</v>
      </c>
      <c r="C15" s="141">
        <v>2018</v>
      </c>
      <c r="D15" s="146">
        <v>359</v>
      </c>
    </row>
    <row r="16" spans="1:5">
      <c r="A16" s="242" t="s">
        <v>7</v>
      </c>
      <c r="B16" s="242"/>
      <c r="C16" s="242"/>
      <c r="D16" s="142">
        <f>SUM(D15)</f>
        <v>359</v>
      </c>
    </row>
    <row r="17" spans="1:4">
      <c r="A17" s="238" t="s">
        <v>148</v>
      </c>
      <c r="B17" s="239"/>
      <c r="C17" s="239"/>
      <c r="D17" s="240"/>
    </row>
    <row r="18" spans="1:4">
      <c r="A18" s="78">
        <v>1</v>
      </c>
      <c r="B18" s="124" t="s">
        <v>149</v>
      </c>
      <c r="C18" s="78">
        <v>2019</v>
      </c>
      <c r="D18" s="125">
        <v>2310</v>
      </c>
    </row>
    <row r="19" spans="1:4">
      <c r="A19" s="78">
        <v>2</v>
      </c>
      <c r="B19" s="124" t="s">
        <v>150</v>
      </c>
      <c r="C19" s="78">
        <v>2019</v>
      </c>
      <c r="D19" s="125">
        <v>25.1</v>
      </c>
    </row>
    <row r="20" spans="1:4" ht="12.75" customHeight="1">
      <c r="A20" s="78">
        <v>3</v>
      </c>
      <c r="B20" s="124" t="s">
        <v>151</v>
      </c>
      <c r="C20" s="78">
        <v>2019</v>
      </c>
      <c r="D20" s="126">
        <v>3.5</v>
      </c>
    </row>
    <row r="21" spans="1:4">
      <c r="A21" s="78">
        <v>4</v>
      </c>
      <c r="B21" s="124" t="s">
        <v>152</v>
      </c>
      <c r="C21" s="78">
        <v>2019</v>
      </c>
      <c r="D21" s="125">
        <v>352.2</v>
      </c>
    </row>
    <row r="22" spans="1:4">
      <c r="A22" s="78">
        <v>5</v>
      </c>
      <c r="B22" s="124" t="s">
        <v>153</v>
      </c>
      <c r="C22" s="78">
        <v>2019</v>
      </c>
      <c r="D22" s="125">
        <v>159</v>
      </c>
    </row>
    <row r="23" spans="1:4">
      <c r="A23" s="78">
        <v>6</v>
      </c>
      <c r="B23" s="124" t="s">
        <v>154</v>
      </c>
      <c r="C23" s="78">
        <v>2019</v>
      </c>
      <c r="D23" s="125">
        <v>361</v>
      </c>
    </row>
    <row r="24" spans="1:4">
      <c r="A24" s="78">
        <v>7</v>
      </c>
      <c r="B24" s="124" t="s">
        <v>155</v>
      </c>
      <c r="C24" s="78">
        <v>2019</v>
      </c>
      <c r="D24" s="125">
        <v>409</v>
      </c>
    </row>
    <row r="25" spans="1:4">
      <c r="A25" s="78">
        <v>8</v>
      </c>
      <c r="B25" s="124" t="s">
        <v>156</v>
      </c>
      <c r="C25" s="78">
        <v>2019</v>
      </c>
      <c r="D25" s="125">
        <v>9990</v>
      </c>
    </row>
    <row r="26" spans="1:4">
      <c r="A26" s="78">
        <v>9</v>
      </c>
      <c r="B26" s="124" t="s">
        <v>157</v>
      </c>
      <c r="C26" s="78">
        <v>2019</v>
      </c>
      <c r="D26" s="125">
        <v>964.32</v>
      </c>
    </row>
    <row r="27" spans="1:4">
      <c r="A27" s="78">
        <v>10</v>
      </c>
      <c r="B27" s="124" t="s">
        <v>158</v>
      </c>
      <c r="C27" s="78">
        <v>2019</v>
      </c>
      <c r="D27" s="125">
        <v>1929</v>
      </c>
    </row>
    <row r="28" spans="1:4">
      <c r="A28" s="78">
        <v>11</v>
      </c>
      <c r="B28" s="124" t="s">
        <v>159</v>
      </c>
      <c r="C28" s="78">
        <v>2019</v>
      </c>
      <c r="D28" s="125">
        <v>1159.03</v>
      </c>
    </row>
    <row r="29" spans="1:4">
      <c r="A29" s="78">
        <v>12</v>
      </c>
      <c r="B29" s="124" t="s">
        <v>160</v>
      </c>
      <c r="C29" s="78">
        <v>2019</v>
      </c>
      <c r="D29" s="125">
        <v>394.83</v>
      </c>
    </row>
    <row r="30" spans="1:4" ht="25.5">
      <c r="A30" s="78">
        <v>13</v>
      </c>
      <c r="B30" s="124" t="s">
        <v>161</v>
      </c>
      <c r="C30" s="78">
        <v>2020</v>
      </c>
      <c r="D30" s="125">
        <v>5022</v>
      </c>
    </row>
    <row r="31" spans="1:4">
      <c r="A31" s="226" t="s">
        <v>7</v>
      </c>
      <c r="B31" s="226"/>
      <c r="C31" s="226"/>
      <c r="D31" s="11">
        <f>SUM(D18:D30)</f>
        <v>23078.98</v>
      </c>
    </row>
    <row r="32" spans="1:4">
      <c r="A32" s="238" t="s">
        <v>326</v>
      </c>
      <c r="B32" s="239"/>
      <c r="C32" s="239"/>
      <c r="D32" s="240"/>
    </row>
    <row r="33" spans="1:4">
      <c r="A33" s="160">
        <v>1</v>
      </c>
      <c r="B33" s="159" t="s">
        <v>126</v>
      </c>
      <c r="C33" s="160">
        <v>2019</v>
      </c>
      <c r="D33" s="166">
        <v>350</v>
      </c>
    </row>
    <row r="34" spans="1:4">
      <c r="A34" s="160">
        <v>2</v>
      </c>
      <c r="B34" s="159" t="s">
        <v>127</v>
      </c>
      <c r="C34" s="160">
        <v>2020</v>
      </c>
      <c r="D34" s="166">
        <v>899</v>
      </c>
    </row>
    <row r="35" spans="1:4">
      <c r="A35" s="160">
        <v>3</v>
      </c>
      <c r="B35" s="159" t="s">
        <v>128</v>
      </c>
      <c r="C35" s="160">
        <v>2019</v>
      </c>
      <c r="D35" s="166">
        <v>2109.9899999999998</v>
      </c>
    </row>
    <row r="36" spans="1:4">
      <c r="A36" s="160">
        <v>4</v>
      </c>
      <c r="B36" s="159" t="s">
        <v>129</v>
      </c>
      <c r="C36" s="160">
        <v>2019</v>
      </c>
      <c r="D36" s="166">
        <v>2197</v>
      </c>
    </row>
    <row r="37" spans="1:4">
      <c r="A37" s="226" t="s">
        <v>7</v>
      </c>
      <c r="B37" s="226"/>
      <c r="C37" s="226"/>
      <c r="D37" s="11">
        <f>SUM(D33:D36)</f>
        <v>5555.99</v>
      </c>
    </row>
    <row r="38" spans="1:4">
      <c r="A38" s="29"/>
      <c r="D38" s="31"/>
    </row>
    <row r="39" spans="1:4">
      <c r="A39" s="29"/>
      <c r="D39" s="31" t="s">
        <v>12</v>
      </c>
    </row>
    <row r="40" spans="1:4" ht="12.75" customHeight="1">
      <c r="A40" s="29"/>
      <c r="D40" s="31"/>
    </row>
    <row r="41" spans="1:4" ht="25.5">
      <c r="A41" s="12" t="s">
        <v>0</v>
      </c>
      <c r="B41" s="32" t="s">
        <v>3</v>
      </c>
      <c r="C41" s="43" t="s">
        <v>4</v>
      </c>
      <c r="D41" s="33" t="s">
        <v>2</v>
      </c>
    </row>
    <row r="42" spans="1:4">
      <c r="A42" s="252" t="s">
        <v>49</v>
      </c>
      <c r="B42" s="253"/>
      <c r="C42" s="253"/>
      <c r="D42" s="254"/>
    </row>
    <row r="43" spans="1:4">
      <c r="A43" s="36" t="s">
        <v>8</v>
      </c>
      <c r="B43" s="156" t="s">
        <v>56</v>
      </c>
      <c r="C43" s="157">
        <v>2020</v>
      </c>
      <c r="D43" s="158">
        <v>2007</v>
      </c>
    </row>
    <row r="44" spans="1:4">
      <c r="A44" s="36" t="s">
        <v>63</v>
      </c>
      <c r="B44" s="156" t="s">
        <v>57</v>
      </c>
      <c r="C44" s="157">
        <v>2020</v>
      </c>
      <c r="D44" s="158">
        <v>2007</v>
      </c>
    </row>
    <row r="45" spans="1:4">
      <c r="A45" s="36" t="s">
        <v>64</v>
      </c>
      <c r="B45" s="156" t="s">
        <v>58</v>
      </c>
      <c r="C45" s="157">
        <v>2020</v>
      </c>
      <c r="D45" s="158">
        <v>2007</v>
      </c>
    </row>
    <row r="46" spans="1:4">
      <c r="A46" s="36" t="s">
        <v>65</v>
      </c>
      <c r="B46" s="156" t="s">
        <v>59</v>
      </c>
      <c r="C46" s="157">
        <v>2020</v>
      </c>
      <c r="D46" s="158">
        <v>10035</v>
      </c>
    </row>
    <row r="47" spans="1:4">
      <c r="A47" s="36" t="s">
        <v>69</v>
      </c>
      <c r="B47" s="156" t="s">
        <v>60</v>
      </c>
      <c r="C47" s="157">
        <v>2020</v>
      </c>
      <c r="D47" s="158">
        <v>28098</v>
      </c>
    </row>
    <row r="48" spans="1:4">
      <c r="A48" s="162" t="s">
        <v>75</v>
      </c>
      <c r="B48" s="163" t="s">
        <v>61</v>
      </c>
      <c r="C48" s="167">
        <v>2020</v>
      </c>
      <c r="D48" s="164">
        <v>846</v>
      </c>
    </row>
    <row r="49" spans="1:4">
      <c r="A49" s="162" t="s">
        <v>76</v>
      </c>
      <c r="B49" s="165" t="s">
        <v>133</v>
      </c>
      <c r="C49" s="161">
        <v>2019</v>
      </c>
      <c r="D49" s="166">
        <v>93025.36</v>
      </c>
    </row>
    <row r="50" spans="1:4">
      <c r="A50" s="162" t="s">
        <v>193</v>
      </c>
      <c r="B50" s="165" t="s">
        <v>122</v>
      </c>
      <c r="C50" s="161">
        <v>2021</v>
      </c>
      <c r="D50" s="166">
        <v>2685</v>
      </c>
    </row>
    <row r="51" spans="1:4">
      <c r="A51" s="162" t="s">
        <v>194</v>
      </c>
      <c r="B51" s="165" t="s">
        <v>123</v>
      </c>
      <c r="C51" s="161">
        <v>2021</v>
      </c>
      <c r="D51" s="166">
        <v>1999</v>
      </c>
    </row>
    <row r="52" spans="1:4" ht="12.75" customHeight="1">
      <c r="A52" s="162" t="s">
        <v>82</v>
      </c>
      <c r="B52" s="165" t="s">
        <v>124</v>
      </c>
      <c r="C52" s="161">
        <v>2021</v>
      </c>
      <c r="D52" s="166">
        <v>3590</v>
      </c>
    </row>
    <row r="53" spans="1:4">
      <c r="A53" s="246" t="s">
        <v>7</v>
      </c>
      <c r="B53" s="247"/>
      <c r="C53" s="248"/>
      <c r="D53" s="111">
        <f>SUM(D43:D52)</f>
        <v>146299.35999999999</v>
      </c>
    </row>
    <row r="54" spans="1:4">
      <c r="A54" s="249" t="s">
        <v>318</v>
      </c>
      <c r="B54" s="250"/>
      <c r="C54" s="250"/>
      <c r="D54" s="251"/>
    </row>
    <row r="55" spans="1:4">
      <c r="A55" s="104">
        <v>1</v>
      </c>
      <c r="B55" s="105" t="s">
        <v>142</v>
      </c>
      <c r="C55" s="106">
        <v>2016</v>
      </c>
      <c r="D55" s="168">
        <v>2380</v>
      </c>
    </row>
    <row r="56" spans="1:4">
      <c r="A56" s="104">
        <v>2</v>
      </c>
      <c r="B56" s="107" t="s">
        <v>143</v>
      </c>
      <c r="C56" s="108">
        <v>2016</v>
      </c>
      <c r="D56" s="169">
        <v>2000</v>
      </c>
    </row>
    <row r="57" spans="1:4">
      <c r="A57" s="109">
        <v>3</v>
      </c>
      <c r="B57" s="110" t="s">
        <v>144</v>
      </c>
      <c r="C57" s="97">
        <v>2016</v>
      </c>
      <c r="D57" s="170">
        <v>1980</v>
      </c>
    </row>
    <row r="58" spans="1:4">
      <c r="A58" s="103">
        <v>4</v>
      </c>
      <c r="B58" s="101" t="s">
        <v>145</v>
      </c>
      <c r="C58" s="103">
        <v>2019</v>
      </c>
      <c r="D58" s="171">
        <v>32000</v>
      </c>
    </row>
    <row r="59" spans="1:4" ht="12.75" customHeight="1">
      <c r="A59" s="103">
        <v>5</v>
      </c>
      <c r="B59" s="101" t="s">
        <v>146</v>
      </c>
      <c r="C59" s="103">
        <v>2017</v>
      </c>
      <c r="D59" s="171">
        <v>5996.99</v>
      </c>
    </row>
    <row r="60" spans="1:4">
      <c r="A60" s="246" t="s">
        <v>7</v>
      </c>
      <c r="B60" s="247"/>
      <c r="C60" s="248"/>
      <c r="D60" s="111">
        <f>SUM(D55:D59)</f>
        <v>44356.99</v>
      </c>
    </row>
    <row r="61" spans="1:4">
      <c r="A61" s="243" t="s">
        <v>320</v>
      </c>
      <c r="B61" s="244"/>
      <c r="C61" s="244"/>
      <c r="D61" s="245"/>
    </row>
    <row r="62" spans="1:4">
      <c r="A62" s="143">
        <v>3</v>
      </c>
      <c r="B62" s="144" t="s">
        <v>329</v>
      </c>
      <c r="C62" s="145">
        <v>2016</v>
      </c>
      <c r="D62" s="149">
        <v>479.99</v>
      </c>
    </row>
    <row r="63" spans="1:4" ht="12.75" customHeight="1">
      <c r="A63" s="143">
        <v>4</v>
      </c>
      <c r="B63" s="144" t="s">
        <v>177</v>
      </c>
      <c r="C63" s="145">
        <v>2016</v>
      </c>
      <c r="D63" s="149">
        <v>880</v>
      </c>
    </row>
    <row r="64" spans="1:4">
      <c r="A64" s="242" t="s">
        <v>7</v>
      </c>
      <c r="B64" s="242"/>
      <c r="C64" s="242"/>
      <c r="D64" s="142">
        <f>SUM(D62:D63)</f>
        <v>1359.99</v>
      </c>
    </row>
    <row r="65" spans="1:4">
      <c r="A65" s="238" t="s">
        <v>148</v>
      </c>
      <c r="B65" s="239"/>
      <c r="C65" s="239"/>
      <c r="D65" s="240"/>
    </row>
    <row r="66" spans="1:4">
      <c r="A66" s="78">
        <v>1</v>
      </c>
      <c r="B66" s="124" t="s">
        <v>162</v>
      </c>
      <c r="C66" s="78">
        <v>2019</v>
      </c>
      <c r="D66" s="125">
        <v>1999</v>
      </c>
    </row>
    <row r="67" spans="1:4">
      <c r="A67" s="78">
        <v>2</v>
      </c>
      <c r="B67" s="124" t="s">
        <v>163</v>
      </c>
      <c r="C67" s="78">
        <v>2019</v>
      </c>
      <c r="D67" s="125">
        <v>6271.06</v>
      </c>
    </row>
    <row r="68" spans="1:4">
      <c r="A68" s="78">
        <v>3</v>
      </c>
      <c r="B68" s="124" t="s">
        <v>164</v>
      </c>
      <c r="C68" s="78">
        <v>2019</v>
      </c>
      <c r="D68" s="125">
        <v>960</v>
      </c>
    </row>
    <row r="69" spans="1:4">
      <c r="A69" s="127">
        <v>4</v>
      </c>
      <c r="B69" s="128" t="s">
        <v>165</v>
      </c>
      <c r="C69" s="127">
        <v>2020</v>
      </c>
      <c r="D69" s="129">
        <v>1799.26</v>
      </c>
    </row>
    <row r="70" spans="1:4">
      <c r="A70" s="108">
        <v>5</v>
      </c>
      <c r="B70" s="172" t="s">
        <v>166</v>
      </c>
      <c r="C70" s="108">
        <v>2020</v>
      </c>
      <c r="D70" s="173">
        <v>1390</v>
      </c>
    </row>
    <row r="71" spans="1:4">
      <c r="A71" s="108">
        <v>6</v>
      </c>
      <c r="B71" s="172" t="s">
        <v>167</v>
      </c>
      <c r="C71" s="108">
        <v>2020</v>
      </c>
      <c r="D71" s="173">
        <v>3399</v>
      </c>
    </row>
    <row r="72" spans="1:4">
      <c r="A72" s="108">
        <v>7</v>
      </c>
      <c r="B72" s="172" t="s">
        <v>168</v>
      </c>
      <c r="C72" s="108">
        <v>2020</v>
      </c>
      <c r="D72" s="173">
        <v>6700</v>
      </c>
    </row>
    <row r="73" spans="1:4">
      <c r="A73" s="108">
        <v>8</v>
      </c>
      <c r="B73" s="172" t="s">
        <v>169</v>
      </c>
      <c r="C73" s="108">
        <v>2020</v>
      </c>
      <c r="D73" s="173">
        <v>1275</v>
      </c>
    </row>
    <row r="74" spans="1:4">
      <c r="A74" s="108">
        <v>9</v>
      </c>
      <c r="B74" s="172" t="s">
        <v>170</v>
      </c>
      <c r="C74" s="108">
        <v>2020</v>
      </c>
      <c r="D74" s="173">
        <v>2799</v>
      </c>
    </row>
    <row r="75" spans="1:4">
      <c r="A75" s="108">
        <v>10</v>
      </c>
      <c r="B75" s="172" t="s">
        <v>171</v>
      </c>
      <c r="C75" s="108">
        <v>2020</v>
      </c>
      <c r="D75" s="173">
        <v>13992</v>
      </c>
    </row>
    <row r="76" spans="1:4">
      <c r="A76" s="108">
        <v>11</v>
      </c>
      <c r="B76" s="172" t="s">
        <v>172</v>
      </c>
      <c r="C76" s="108">
        <v>2020</v>
      </c>
      <c r="D76" s="173">
        <v>2999</v>
      </c>
    </row>
    <row r="77" spans="1:4">
      <c r="A77" s="108">
        <v>12</v>
      </c>
      <c r="B77" s="172" t="s">
        <v>173</v>
      </c>
      <c r="C77" s="108">
        <v>2020</v>
      </c>
      <c r="D77" s="173">
        <v>1798</v>
      </c>
    </row>
    <row r="78" spans="1:4" ht="12.75" customHeight="1">
      <c r="A78" s="108">
        <v>13</v>
      </c>
      <c r="B78" s="172" t="s">
        <v>174</v>
      </c>
      <c r="C78" s="108">
        <v>2021</v>
      </c>
      <c r="D78" s="173">
        <v>5400</v>
      </c>
    </row>
    <row r="79" spans="1:4">
      <c r="A79" s="227" t="s">
        <v>7</v>
      </c>
      <c r="B79" s="228"/>
      <c r="C79" s="229"/>
      <c r="D79" s="130">
        <f>SUM(D66:D78)</f>
        <v>50781.32</v>
      </c>
    </row>
    <row r="80" spans="1:4">
      <c r="A80" s="238" t="s">
        <v>326</v>
      </c>
      <c r="B80" s="239"/>
      <c r="C80" s="239"/>
      <c r="D80" s="240"/>
    </row>
    <row r="81" spans="1:5">
      <c r="A81" s="160">
        <v>1</v>
      </c>
      <c r="B81" s="159" t="s">
        <v>125</v>
      </c>
      <c r="C81" s="160">
        <v>2019</v>
      </c>
      <c r="D81" s="220">
        <v>2549</v>
      </c>
    </row>
    <row r="82" spans="1:5">
      <c r="A82" s="226" t="s">
        <v>7</v>
      </c>
      <c r="B82" s="226"/>
      <c r="C82" s="226"/>
      <c r="D82" s="11">
        <f>SUM(D81:D81)</f>
        <v>2549</v>
      </c>
      <c r="E82" s="216">
        <f>D82+D79+D64+D60+D53+D37+D31+D16+D13+D7</f>
        <v>343229.51999999996</v>
      </c>
    </row>
  </sheetData>
  <mergeCells count="20">
    <mergeCell ref="A82:C82"/>
    <mergeCell ref="A79:C79"/>
    <mergeCell ref="A14:D14"/>
    <mergeCell ref="A16:C16"/>
    <mergeCell ref="A61:D61"/>
    <mergeCell ref="A64:C64"/>
    <mergeCell ref="A53:C53"/>
    <mergeCell ref="A32:D32"/>
    <mergeCell ref="A37:C37"/>
    <mergeCell ref="A54:D54"/>
    <mergeCell ref="A60:C60"/>
    <mergeCell ref="A17:D17"/>
    <mergeCell ref="A31:C31"/>
    <mergeCell ref="A65:D65"/>
    <mergeCell ref="A42:D42"/>
    <mergeCell ref="A5:D5"/>
    <mergeCell ref="A7:C7"/>
    <mergeCell ref="A8:D8"/>
    <mergeCell ref="A13:C13"/>
    <mergeCell ref="A80:D80"/>
  </mergeCells>
  <phoneticPr fontId="0" type="noConversion"/>
  <printOptions horizontalCentered="1"/>
  <pageMargins left="0.23622047244094491" right="0.19685039370078741" top="0.39370078740157483" bottom="0.19685039370078741" header="0.51181102362204722" footer="0.51181102362204722"/>
  <pageSetup paperSize="9" fitToHeight="2" orientation="portrait" r:id="rId1"/>
  <headerFooter alignWithMargins="0"/>
  <rowBreaks count="1" manualBreakCount="1">
    <brk id="37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31F08-31FC-4095-844D-054DFECE8E65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F46"/>
  <sheetViews>
    <sheetView view="pageBreakPreview" zoomScaleNormal="100" zoomScaleSheetLayoutView="100" workbookViewId="0">
      <selection activeCell="F7" sqref="F7"/>
    </sheetView>
  </sheetViews>
  <sheetFormatPr defaultColWidth="9.140625" defaultRowHeight="12.75"/>
  <cols>
    <col min="1" max="1" width="9.140625" style="3" customWidth="1"/>
    <col min="2" max="2" width="59" style="3" customWidth="1"/>
    <col min="3" max="3" width="20.28515625" style="3" customWidth="1"/>
    <col min="4" max="4" width="20" style="3" customWidth="1"/>
    <col min="5" max="5" width="19.5703125" style="3" customWidth="1"/>
    <col min="6" max="16384" width="9.140625" style="3"/>
  </cols>
  <sheetData>
    <row r="1" spans="1:6" s="50" customFormat="1">
      <c r="A1" s="51" t="s">
        <v>52</v>
      </c>
      <c r="B1" s="52"/>
      <c r="C1" s="52"/>
      <c r="D1" s="52"/>
      <c r="E1" s="52"/>
      <c r="F1" s="52"/>
    </row>
    <row r="3" spans="1:6" ht="41.25" customHeight="1">
      <c r="A3" s="38" t="s">
        <v>5</v>
      </c>
      <c r="B3" s="39" t="s">
        <v>13</v>
      </c>
      <c r="C3" s="40" t="s">
        <v>14</v>
      </c>
      <c r="D3" s="40" t="s">
        <v>55</v>
      </c>
    </row>
    <row r="4" spans="1:6" s="62" customFormat="1" ht="32.1" customHeight="1">
      <c r="A4" s="60">
        <v>1</v>
      </c>
      <c r="B4" s="61" t="s">
        <v>48</v>
      </c>
      <c r="C4" s="63">
        <f>2311524.04+1399+92890</f>
        <v>2405813.04</v>
      </c>
      <c r="D4" s="63"/>
    </row>
    <row r="5" spans="1:6" s="62" customFormat="1" ht="51">
      <c r="A5" s="60" t="s">
        <v>315</v>
      </c>
      <c r="B5" s="84" t="s">
        <v>314</v>
      </c>
      <c r="C5" s="223">
        <f>385144.22+91974.43</f>
        <v>477118.64999999997</v>
      </c>
      <c r="D5" s="63"/>
    </row>
    <row r="6" spans="1:6" ht="32.1" customHeight="1">
      <c r="A6" s="60">
        <v>2</v>
      </c>
      <c r="B6" s="1" t="s">
        <v>316</v>
      </c>
      <c r="C6" s="89">
        <v>155483.98000000001</v>
      </c>
      <c r="D6" s="112"/>
    </row>
    <row r="7" spans="1:6" ht="32.1" customHeight="1">
      <c r="A7" s="145">
        <v>3</v>
      </c>
      <c r="B7" s="147" t="s">
        <v>317</v>
      </c>
      <c r="C7" s="174">
        <f>89553.16+38327.37+1799+1411.08</f>
        <v>131090.60999999999</v>
      </c>
      <c r="D7" s="148"/>
    </row>
    <row r="8" spans="1:6" ht="32.1" customHeight="1">
      <c r="A8" s="150">
        <v>4</v>
      </c>
      <c r="B8" s="151" t="s">
        <v>147</v>
      </c>
      <c r="C8" s="112">
        <f>10000+16000+17410</f>
        <v>43410</v>
      </c>
      <c r="D8" s="112">
        <v>197148.6</v>
      </c>
    </row>
    <row r="9" spans="1:6" ht="32.1" customHeight="1">
      <c r="A9" s="150">
        <v>5</v>
      </c>
      <c r="B9" s="151" t="s">
        <v>325</v>
      </c>
      <c r="C9" s="112">
        <v>1899</v>
      </c>
      <c r="D9" s="112"/>
    </row>
    <row r="10" spans="1:6" ht="32.1" customHeight="1">
      <c r="A10" s="41"/>
      <c r="B10" s="38" t="s">
        <v>7</v>
      </c>
      <c r="C10" s="42">
        <f>SUM(C4:C9)</f>
        <v>3214815.28</v>
      </c>
      <c r="D10" s="42">
        <f>SUM(D4:D9)</f>
        <v>197148.6</v>
      </c>
      <c r="E10" s="224">
        <f>D10+C10</f>
        <v>3411963.88</v>
      </c>
    </row>
    <row r="12" spans="1:6">
      <c r="A12" s="175" t="s">
        <v>179</v>
      </c>
      <c r="B12" s="176"/>
    </row>
    <row r="13" spans="1:6">
      <c r="A13" s="152" t="s">
        <v>148</v>
      </c>
    </row>
    <row r="14" spans="1:6">
      <c r="A14" s="38" t="s">
        <v>5</v>
      </c>
      <c r="B14" s="39" t="s">
        <v>13</v>
      </c>
      <c r="C14" s="40" t="s">
        <v>180</v>
      </c>
      <c r="D14" s="40" t="s">
        <v>181</v>
      </c>
    </row>
    <row r="15" spans="1:6">
      <c r="A15" s="153">
        <v>1</v>
      </c>
      <c r="B15" s="153" t="s">
        <v>182</v>
      </c>
      <c r="C15" s="153">
        <v>206</v>
      </c>
      <c r="D15" s="154">
        <v>41200</v>
      </c>
    </row>
    <row r="16" spans="1:6">
      <c r="A16" s="153">
        <v>2</v>
      </c>
      <c r="B16" s="153" t="s">
        <v>183</v>
      </c>
      <c r="C16" s="153">
        <v>429</v>
      </c>
      <c r="D16" s="154">
        <v>42900</v>
      </c>
    </row>
    <row r="17" spans="1:4">
      <c r="A17" s="153">
        <v>3</v>
      </c>
      <c r="B17" s="153" t="s">
        <v>184</v>
      </c>
      <c r="C17" s="153">
        <v>1</v>
      </c>
      <c r="D17" s="154">
        <v>1000</v>
      </c>
    </row>
    <row r="18" spans="1:4">
      <c r="A18" s="153">
        <v>4</v>
      </c>
      <c r="B18" s="153" t="s">
        <v>185</v>
      </c>
      <c r="C18" s="153">
        <v>6</v>
      </c>
      <c r="D18" s="154">
        <v>600</v>
      </c>
    </row>
    <row r="19" spans="1:4">
      <c r="A19" s="153">
        <v>5</v>
      </c>
      <c r="B19" s="153" t="s">
        <v>186</v>
      </c>
      <c r="C19" s="153">
        <v>21</v>
      </c>
      <c r="D19" s="154">
        <v>2100</v>
      </c>
    </row>
    <row r="20" spans="1:4">
      <c r="A20" s="153">
        <v>6</v>
      </c>
      <c r="B20" s="153" t="s">
        <v>187</v>
      </c>
      <c r="C20" s="153">
        <v>4</v>
      </c>
      <c r="D20" s="154">
        <v>2000</v>
      </c>
    </row>
    <row r="21" spans="1:4">
      <c r="A21" s="41"/>
      <c r="B21" s="38" t="s">
        <v>7</v>
      </c>
      <c r="C21" s="41"/>
      <c r="D21" s="155">
        <f>SUM(D15:D20)</f>
        <v>89800</v>
      </c>
    </row>
    <row r="23" spans="1:4">
      <c r="A23" s="74" t="s">
        <v>188</v>
      </c>
    </row>
    <row r="24" spans="1:4">
      <c r="A24" s="74" t="s">
        <v>148</v>
      </c>
    </row>
    <row r="25" spans="1:4">
      <c r="A25" s="38" t="s">
        <v>5</v>
      </c>
      <c r="B25" s="39" t="s">
        <v>189</v>
      </c>
      <c r="C25" s="40" t="s">
        <v>180</v>
      </c>
      <c r="D25" s="40" t="s">
        <v>181</v>
      </c>
    </row>
    <row r="26" spans="1:4">
      <c r="A26" s="153">
        <v>1</v>
      </c>
      <c r="B26" s="153" t="s">
        <v>190</v>
      </c>
      <c r="C26" s="153">
        <v>24</v>
      </c>
      <c r="D26" s="154">
        <v>1240</v>
      </c>
    </row>
    <row r="27" spans="1:4">
      <c r="A27" s="153">
        <v>2</v>
      </c>
      <c r="B27" s="153" t="s">
        <v>191</v>
      </c>
      <c r="C27" s="153">
        <v>7</v>
      </c>
      <c r="D27" s="154">
        <v>11000</v>
      </c>
    </row>
    <row r="28" spans="1:4">
      <c r="A28" s="41"/>
      <c r="B28" s="38" t="s">
        <v>7</v>
      </c>
      <c r="C28" s="41"/>
      <c r="D28" s="155">
        <f>SUM(D22:D27)</f>
        <v>12240</v>
      </c>
    </row>
    <row r="30" spans="1:4">
      <c r="D30" s="215"/>
    </row>
    <row r="46" spans="6:6">
      <c r="F46" s="3">
        <f>E39+E36+F32</f>
        <v>0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2B01C-515F-44B5-B7FA-760299D6F26F}">
  <dimension ref="A1:P21"/>
  <sheetViews>
    <sheetView workbookViewId="0">
      <selection activeCell="A21" sqref="A21"/>
    </sheetView>
  </sheetViews>
  <sheetFormatPr defaultRowHeight="12.75"/>
  <cols>
    <col min="1" max="1" width="9.140625" style="194"/>
    <col min="4" max="4" width="22.140625" customWidth="1"/>
    <col min="6" max="6" width="11.28515625" customWidth="1"/>
    <col min="8" max="8" width="12.7109375" style="194" customWidth="1"/>
    <col min="12" max="12" width="16.42578125" customWidth="1"/>
    <col min="13" max="13" width="12" customWidth="1"/>
    <col min="14" max="14" width="10.7109375" customWidth="1"/>
    <col min="15" max="15" width="10.42578125" customWidth="1"/>
    <col min="16" max="16" width="11.7109375" customWidth="1"/>
  </cols>
  <sheetData>
    <row r="1" spans="1:16">
      <c r="A1" s="209" t="s">
        <v>303</v>
      </c>
      <c r="B1" s="194"/>
      <c r="H1"/>
      <c r="I1" s="194"/>
    </row>
    <row r="3" spans="1:16" ht="16.5">
      <c r="A3" s="256" t="s">
        <v>195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</row>
    <row r="4" spans="1:16">
      <c r="A4" s="257" t="s">
        <v>5</v>
      </c>
      <c r="B4" s="257" t="s">
        <v>196</v>
      </c>
      <c r="C4" s="257" t="s">
        <v>197</v>
      </c>
      <c r="D4" s="257" t="s">
        <v>198</v>
      </c>
      <c r="E4" s="257" t="s">
        <v>199</v>
      </c>
      <c r="F4" s="257" t="s">
        <v>200</v>
      </c>
      <c r="G4" s="257" t="s">
        <v>201</v>
      </c>
      <c r="H4" s="257" t="s">
        <v>202</v>
      </c>
      <c r="I4" s="257" t="s">
        <v>203</v>
      </c>
      <c r="J4" s="257" t="s">
        <v>204</v>
      </c>
      <c r="K4" s="257" t="s">
        <v>205</v>
      </c>
      <c r="L4" s="258" t="s">
        <v>324</v>
      </c>
      <c r="M4" s="257" t="s">
        <v>206</v>
      </c>
      <c r="N4" s="257"/>
      <c r="O4" s="257" t="s">
        <v>207</v>
      </c>
      <c r="P4" s="257"/>
    </row>
    <row r="5" spans="1:16">
      <c r="A5" s="257"/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8"/>
      <c r="M5" s="257"/>
      <c r="N5" s="257"/>
      <c r="O5" s="257"/>
      <c r="P5" s="257"/>
    </row>
    <row r="6" spans="1:16" ht="17.25" customHeight="1">
      <c r="A6" s="257"/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8"/>
      <c r="M6" s="177" t="s">
        <v>208</v>
      </c>
      <c r="N6" s="177" t="s">
        <v>209</v>
      </c>
      <c r="O6" s="177" t="s">
        <v>208</v>
      </c>
      <c r="P6" s="177" t="s">
        <v>209</v>
      </c>
    </row>
    <row r="7" spans="1:16" ht="19.5" customHeight="1">
      <c r="A7" s="255" t="s">
        <v>210</v>
      </c>
      <c r="B7" s="255"/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</row>
    <row r="8" spans="1:16" ht="50.1" customHeight="1">
      <c r="A8" s="178">
        <v>1</v>
      </c>
      <c r="B8" s="178" t="s">
        <v>211</v>
      </c>
      <c r="C8" s="178" t="s">
        <v>212</v>
      </c>
      <c r="D8" s="179" t="s">
        <v>213</v>
      </c>
      <c r="E8" s="204" t="s">
        <v>214</v>
      </c>
      <c r="F8" s="178" t="s">
        <v>215</v>
      </c>
      <c r="G8" s="178">
        <v>6842</v>
      </c>
      <c r="H8" s="178" t="s">
        <v>216</v>
      </c>
      <c r="I8" s="178">
        <v>6</v>
      </c>
      <c r="J8" s="178">
        <v>1979</v>
      </c>
      <c r="K8" s="180"/>
      <c r="L8" s="180"/>
      <c r="M8" s="180" t="s">
        <v>281</v>
      </c>
      <c r="N8" s="180" t="s">
        <v>282</v>
      </c>
      <c r="O8" s="180"/>
      <c r="P8" s="180"/>
    </row>
    <row r="9" spans="1:16" ht="50.1" customHeight="1">
      <c r="A9" s="178">
        <v>2</v>
      </c>
      <c r="B9" s="178" t="s">
        <v>217</v>
      </c>
      <c r="C9" s="181" t="s">
        <v>218</v>
      </c>
      <c r="D9" s="180" t="s">
        <v>219</v>
      </c>
      <c r="E9" s="205" t="s">
        <v>220</v>
      </c>
      <c r="F9" s="178" t="s">
        <v>215</v>
      </c>
      <c r="G9" s="181">
        <v>2120</v>
      </c>
      <c r="H9" s="181" t="s">
        <v>221</v>
      </c>
      <c r="I9" s="181">
        <v>6</v>
      </c>
      <c r="J9" s="181">
        <v>1978</v>
      </c>
      <c r="K9" s="180"/>
      <c r="L9" s="180"/>
      <c r="M9" s="180" t="s">
        <v>281</v>
      </c>
      <c r="N9" s="180" t="s">
        <v>282</v>
      </c>
      <c r="O9" s="180"/>
      <c r="P9" s="180"/>
    </row>
    <row r="10" spans="1:16" ht="50.1" customHeight="1">
      <c r="A10" s="178">
        <v>3</v>
      </c>
      <c r="B10" s="181" t="s">
        <v>217</v>
      </c>
      <c r="C10" s="181" t="s">
        <v>222</v>
      </c>
      <c r="D10" s="180" t="s">
        <v>223</v>
      </c>
      <c r="E10" s="205" t="s">
        <v>224</v>
      </c>
      <c r="F10" s="178" t="s">
        <v>225</v>
      </c>
      <c r="G10" s="181">
        <v>2120</v>
      </c>
      <c r="H10" s="181" t="s">
        <v>226</v>
      </c>
      <c r="I10" s="181">
        <v>980</v>
      </c>
      <c r="J10" s="181">
        <v>1985</v>
      </c>
      <c r="K10" s="180"/>
      <c r="L10" s="180"/>
      <c r="M10" s="180" t="s">
        <v>281</v>
      </c>
      <c r="N10" s="180" t="s">
        <v>282</v>
      </c>
      <c r="O10" s="180"/>
      <c r="P10" s="180"/>
    </row>
    <row r="11" spans="1:16" ht="50.1" customHeight="1">
      <c r="A11" s="178">
        <v>4</v>
      </c>
      <c r="B11" s="182" t="s">
        <v>227</v>
      </c>
      <c r="C11" s="181">
        <v>3322</v>
      </c>
      <c r="D11" s="180" t="s">
        <v>228</v>
      </c>
      <c r="E11" s="205" t="s">
        <v>229</v>
      </c>
      <c r="F11" s="178" t="s">
        <v>230</v>
      </c>
      <c r="G11" s="180"/>
      <c r="H11" s="181" t="s">
        <v>231</v>
      </c>
      <c r="I11" s="181">
        <v>9</v>
      </c>
      <c r="J11" s="181">
        <v>1997</v>
      </c>
      <c r="K11" s="180"/>
      <c r="L11" s="180"/>
      <c r="M11" s="181" t="s">
        <v>283</v>
      </c>
      <c r="N11" s="181" t="s">
        <v>284</v>
      </c>
      <c r="O11" s="180"/>
      <c r="P11" s="180"/>
    </row>
    <row r="12" spans="1:16" ht="50.1" customHeight="1">
      <c r="A12" s="178">
        <v>5</v>
      </c>
      <c r="B12" s="183" t="s">
        <v>232</v>
      </c>
      <c r="C12" s="178" t="s">
        <v>233</v>
      </c>
      <c r="D12" s="179" t="s">
        <v>234</v>
      </c>
      <c r="E12" s="204" t="s">
        <v>235</v>
      </c>
      <c r="F12" s="178" t="s">
        <v>215</v>
      </c>
      <c r="G12" s="178">
        <v>5958</v>
      </c>
      <c r="H12" s="178" t="s">
        <v>236</v>
      </c>
      <c r="I12" s="178">
        <v>4250</v>
      </c>
      <c r="J12" s="178">
        <v>1994</v>
      </c>
      <c r="K12" s="180"/>
      <c r="L12" s="179"/>
      <c r="M12" s="178" t="s">
        <v>285</v>
      </c>
      <c r="N12" s="178" t="s">
        <v>286</v>
      </c>
      <c r="O12" s="180"/>
      <c r="P12" s="180"/>
    </row>
    <row r="13" spans="1:16" ht="50.1" customHeight="1">
      <c r="A13" s="178">
        <v>6</v>
      </c>
      <c r="B13" s="181" t="s">
        <v>237</v>
      </c>
      <c r="C13" s="181" t="s">
        <v>238</v>
      </c>
      <c r="D13" s="180" t="s">
        <v>239</v>
      </c>
      <c r="E13" s="205" t="s">
        <v>240</v>
      </c>
      <c r="F13" s="181" t="s">
        <v>241</v>
      </c>
      <c r="G13" s="181"/>
      <c r="H13" s="181" t="s">
        <v>242</v>
      </c>
      <c r="I13" s="181">
        <v>800</v>
      </c>
      <c r="J13" s="181">
        <v>1988</v>
      </c>
      <c r="K13" s="181"/>
      <c r="L13" s="181"/>
      <c r="M13" s="181" t="s">
        <v>287</v>
      </c>
      <c r="N13" s="181" t="s">
        <v>288</v>
      </c>
      <c r="O13" s="197"/>
      <c r="P13" s="181"/>
    </row>
    <row r="14" spans="1:16" ht="50.1" customHeight="1">
      <c r="A14" s="178">
        <v>7</v>
      </c>
      <c r="B14" s="181" t="s">
        <v>243</v>
      </c>
      <c r="C14" s="181" t="s">
        <v>244</v>
      </c>
      <c r="D14" s="180" t="s">
        <v>245</v>
      </c>
      <c r="E14" s="205" t="s">
        <v>246</v>
      </c>
      <c r="F14" s="181" t="s">
        <v>247</v>
      </c>
      <c r="G14" s="181"/>
      <c r="H14" s="181"/>
      <c r="I14" s="181">
        <v>8500</v>
      </c>
      <c r="J14" s="181">
        <v>1984</v>
      </c>
      <c r="K14" s="181"/>
      <c r="L14" s="181"/>
      <c r="M14" s="181" t="s">
        <v>289</v>
      </c>
      <c r="N14" s="181" t="s">
        <v>290</v>
      </c>
      <c r="O14" s="197"/>
      <c r="P14" s="181"/>
    </row>
    <row r="15" spans="1:16" ht="50.1" customHeight="1">
      <c r="A15" s="178">
        <v>8</v>
      </c>
      <c r="B15" s="184" t="s">
        <v>248</v>
      </c>
      <c r="C15" s="184" t="s">
        <v>249</v>
      </c>
      <c r="D15" s="185" t="s">
        <v>250</v>
      </c>
      <c r="E15" s="206" t="s">
        <v>251</v>
      </c>
      <c r="F15" s="184" t="s">
        <v>215</v>
      </c>
      <c r="G15" s="186">
        <v>2499</v>
      </c>
      <c r="H15" s="186"/>
      <c r="I15" s="188">
        <v>2</v>
      </c>
      <c r="J15" s="188">
        <v>1995</v>
      </c>
      <c r="K15" s="187"/>
      <c r="L15" s="187"/>
      <c r="M15" s="180" t="s">
        <v>281</v>
      </c>
      <c r="N15" s="180" t="s">
        <v>282</v>
      </c>
      <c r="O15" s="198"/>
      <c r="P15" s="198"/>
    </row>
    <row r="16" spans="1:16" ht="50.1" customHeight="1">
      <c r="A16" s="178">
        <v>9</v>
      </c>
      <c r="B16" s="181" t="s">
        <v>252</v>
      </c>
      <c r="C16" s="181" t="s">
        <v>253</v>
      </c>
      <c r="D16" s="189" t="s">
        <v>254</v>
      </c>
      <c r="E16" s="205" t="s">
        <v>255</v>
      </c>
      <c r="F16" s="181" t="s">
        <v>256</v>
      </c>
      <c r="G16" s="190"/>
      <c r="H16" s="189"/>
      <c r="I16" s="191">
        <v>1</v>
      </c>
      <c r="J16" s="191">
        <v>2014</v>
      </c>
      <c r="K16" s="190"/>
      <c r="L16" s="190"/>
      <c r="M16" s="181" t="s">
        <v>291</v>
      </c>
      <c r="N16" s="181" t="s">
        <v>292</v>
      </c>
      <c r="O16" s="199"/>
      <c r="P16" s="199"/>
    </row>
    <row r="17" spans="1:16" ht="50.1" customHeight="1">
      <c r="A17" s="178">
        <v>10</v>
      </c>
      <c r="B17" s="186" t="s">
        <v>257</v>
      </c>
      <c r="C17" s="186">
        <v>820</v>
      </c>
      <c r="D17" s="192" t="s">
        <v>258</v>
      </c>
      <c r="E17" s="207" t="s">
        <v>259</v>
      </c>
      <c r="F17" s="195" t="s">
        <v>260</v>
      </c>
      <c r="G17" s="186"/>
      <c r="H17" s="186" t="s">
        <v>261</v>
      </c>
      <c r="I17" s="186" t="s">
        <v>262</v>
      </c>
      <c r="J17" s="186">
        <v>2017</v>
      </c>
      <c r="K17" s="186"/>
      <c r="L17" s="196">
        <v>81000</v>
      </c>
      <c r="M17" s="184" t="s">
        <v>293</v>
      </c>
      <c r="N17" s="184" t="s">
        <v>294</v>
      </c>
      <c r="O17" s="184" t="s">
        <v>293</v>
      </c>
      <c r="P17" s="184" t="s">
        <v>294</v>
      </c>
    </row>
    <row r="18" spans="1:16" ht="50.1" customHeight="1">
      <c r="A18" s="178">
        <v>11</v>
      </c>
      <c r="B18" s="193" t="s">
        <v>263</v>
      </c>
      <c r="C18" s="193" t="s">
        <v>264</v>
      </c>
      <c r="D18" s="131" t="s">
        <v>265</v>
      </c>
      <c r="E18" s="208" t="s">
        <v>266</v>
      </c>
      <c r="F18" s="193" t="s">
        <v>267</v>
      </c>
      <c r="G18" s="132">
        <v>2463</v>
      </c>
      <c r="H18" s="132"/>
      <c r="I18" s="132">
        <v>3</v>
      </c>
      <c r="J18" s="132">
        <v>2005</v>
      </c>
      <c r="K18" s="132">
        <v>3030</v>
      </c>
      <c r="L18" s="133"/>
      <c r="M18" s="200" t="s">
        <v>295</v>
      </c>
      <c r="N18" s="200" t="s">
        <v>296</v>
      </c>
      <c r="O18" s="201"/>
      <c r="P18" s="201"/>
    </row>
    <row r="19" spans="1:16" ht="50.1" customHeight="1">
      <c r="A19" s="178">
        <v>12</v>
      </c>
      <c r="B19" s="193" t="s">
        <v>268</v>
      </c>
      <c r="C19" s="193" t="s">
        <v>269</v>
      </c>
      <c r="D19" s="131" t="s">
        <v>270</v>
      </c>
      <c r="E19" s="208" t="s">
        <v>271</v>
      </c>
      <c r="F19" s="193" t="s">
        <v>272</v>
      </c>
      <c r="G19" s="132">
        <v>2953</v>
      </c>
      <c r="H19" s="203">
        <v>38589</v>
      </c>
      <c r="I19" s="132">
        <v>5</v>
      </c>
      <c r="J19" s="132">
        <v>2005</v>
      </c>
      <c r="K19" s="132">
        <v>6500</v>
      </c>
      <c r="L19" s="133"/>
      <c r="M19" s="200" t="s">
        <v>297</v>
      </c>
      <c r="N19" s="200" t="s">
        <v>298</v>
      </c>
      <c r="O19" s="201"/>
      <c r="P19" s="201"/>
    </row>
    <row r="20" spans="1:16" ht="50.1" customHeight="1">
      <c r="A20" s="178">
        <v>13</v>
      </c>
      <c r="B20" s="193" t="s">
        <v>273</v>
      </c>
      <c r="C20" s="193" t="s">
        <v>274</v>
      </c>
      <c r="D20" s="131">
        <v>13470</v>
      </c>
      <c r="E20" s="208" t="s">
        <v>275</v>
      </c>
      <c r="F20" s="193" t="s">
        <v>276</v>
      </c>
      <c r="G20" s="132"/>
      <c r="H20" s="203"/>
      <c r="I20" s="132">
        <v>4000</v>
      </c>
      <c r="J20" s="132">
        <v>1974</v>
      </c>
      <c r="K20" s="132">
        <v>5950</v>
      </c>
      <c r="L20" s="133"/>
      <c r="M20" s="200" t="s">
        <v>299</v>
      </c>
      <c r="N20" s="200" t="s">
        <v>300</v>
      </c>
      <c r="O20" s="201"/>
      <c r="P20" s="201"/>
    </row>
    <row r="21" spans="1:16" ht="50.1" customHeight="1">
      <c r="A21" s="178">
        <v>14</v>
      </c>
      <c r="B21" s="193" t="s">
        <v>277</v>
      </c>
      <c r="C21" s="133"/>
      <c r="D21" s="131" t="s">
        <v>278</v>
      </c>
      <c r="E21" s="208" t="s">
        <v>279</v>
      </c>
      <c r="F21" s="193" t="s">
        <v>280</v>
      </c>
      <c r="G21" s="202">
        <v>6871</v>
      </c>
      <c r="H21" s="203">
        <v>39734</v>
      </c>
      <c r="I21" s="132">
        <v>39</v>
      </c>
      <c r="J21" s="132">
        <v>2008</v>
      </c>
      <c r="K21" s="132">
        <v>12500</v>
      </c>
      <c r="L21" s="133"/>
      <c r="M21" s="200" t="s">
        <v>301</v>
      </c>
      <c r="N21" s="200" t="s">
        <v>302</v>
      </c>
      <c r="O21" s="201"/>
      <c r="P21" s="201"/>
    </row>
  </sheetData>
  <mergeCells count="16">
    <mergeCell ref="A7:P7"/>
    <mergeCell ref="A3:P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N5"/>
    <mergeCell ref="O4:P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2EFB7-7DEF-4CA1-AAF6-82795E0CFB9F}">
  <dimension ref="A1:D12"/>
  <sheetViews>
    <sheetView workbookViewId="0">
      <selection activeCell="D28" sqref="D28"/>
    </sheetView>
  </sheetViews>
  <sheetFormatPr defaultRowHeight="12.75"/>
  <cols>
    <col min="2" max="2" width="15.140625" customWidth="1"/>
    <col min="3" max="3" width="16.42578125" customWidth="1"/>
    <col min="4" max="4" width="18" customWidth="1"/>
  </cols>
  <sheetData>
    <row r="1" spans="1:4">
      <c r="A1" s="74" t="s">
        <v>304</v>
      </c>
    </row>
    <row r="5" spans="1:4" ht="38.25">
      <c r="B5" s="210" t="s">
        <v>306</v>
      </c>
      <c r="C5" s="5" t="s">
        <v>305</v>
      </c>
      <c r="D5" s="210" t="s">
        <v>307</v>
      </c>
    </row>
    <row r="6" spans="1:4" ht="39.950000000000003" customHeight="1">
      <c r="B6" s="79" t="s">
        <v>312</v>
      </c>
      <c r="C6" s="203">
        <v>43584</v>
      </c>
      <c r="D6" s="211">
        <v>436</v>
      </c>
    </row>
    <row r="7" spans="1:4" ht="39.950000000000003" customHeight="1">
      <c r="B7" s="79" t="s">
        <v>313</v>
      </c>
      <c r="C7" s="203">
        <v>43626</v>
      </c>
      <c r="D7" s="211">
        <v>3460.35</v>
      </c>
    </row>
    <row r="8" spans="1:4" ht="39.950000000000003" customHeight="1">
      <c r="B8" s="79" t="s">
        <v>308</v>
      </c>
      <c r="C8" s="203">
        <v>44054</v>
      </c>
      <c r="D8" s="211">
        <v>16470</v>
      </c>
    </row>
    <row r="9" spans="1:4" ht="39.950000000000003" customHeight="1">
      <c r="B9" s="212" t="s">
        <v>309</v>
      </c>
      <c r="C9" s="203">
        <v>44061</v>
      </c>
      <c r="D9" s="211">
        <f>553+600+1500+654+600</f>
        <v>3907</v>
      </c>
    </row>
    <row r="10" spans="1:4" ht="39.950000000000003" customHeight="1">
      <c r="B10" s="212" t="s">
        <v>310</v>
      </c>
      <c r="C10" s="203">
        <v>44106</v>
      </c>
      <c r="D10" s="211">
        <v>1060.26</v>
      </c>
    </row>
    <row r="11" spans="1:4" ht="39.950000000000003" customHeight="1">
      <c r="B11" s="212" t="s">
        <v>311</v>
      </c>
      <c r="C11" s="203">
        <v>44370</v>
      </c>
      <c r="D11" s="211">
        <v>2000</v>
      </c>
    </row>
    <row r="12" spans="1:4" ht="39.950000000000003" customHeight="1">
      <c r="B12" s="259" t="s">
        <v>7</v>
      </c>
      <c r="C12" s="260"/>
      <c r="D12" s="214">
        <f>SUM(D6:D11)</f>
        <v>27333.609999999997</v>
      </c>
    </row>
  </sheetData>
  <mergeCells count="1">
    <mergeCell ref="B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3</vt:i4>
      </vt:variant>
    </vt:vector>
  </HeadingPairs>
  <TitlesOfParts>
    <vt:vector size="9" baseType="lpstr">
      <vt:lpstr>budynki</vt:lpstr>
      <vt:lpstr>elektronika</vt:lpstr>
      <vt:lpstr>Arkusz2</vt:lpstr>
      <vt:lpstr>środki trwałe</vt:lpstr>
      <vt:lpstr>wykaz pojazdów</vt:lpstr>
      <vt:lpstr>szkodowość</vt:lpstr>
      <vt:lpstr>budynki!Obszar_wydruku</vt:lpstr>
      <vt:lpstr>elektronika!Obszar_wydruku</vt:lpstr>
      <vt:lpstr>'środki trwałe'!Obszar_wydruku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MEDIC</dc:creator>
  <cp:lastModifiedBy>Angelika Łaszewska2</cp:lastModifiedBy>
  <cp:lastPrinted>2015-09-28T10:23:30Z</cp:lastPrinted>
  <dcterms:created xsi:type="dcterms:W3CDTF">2003-03-13T10:23:20Z</dcterms:created>
  <dcterms:modified xsi:type="dcterms:W3CDTF">2021-09-30T08:07:56Z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412511E1">
    <vt:lpwstr/>
  </property>
  <property fmtid="{D5CDD505-2E9C-101B-9397-08002B2CF9AE}" pid="3" name="IVID145012D5">
    <vt:lpwstr/>
  </property>
  <property fmtid="{D5CDD505-2E9C-101B-9397-08002B2CF9AE}" pid="4" name="IVID3A371DE6">
    <vt:lpwstr/>
  </property>
  <property fmtid="{D5CDD505-2E9C-101B-9397-08002B2CF9AE}" pid="5" name="IVID305908F7">
    <vt:lpwstr/>
  </property>
  <property fmtid="{D5CDD505-2E9C-101B-9397-08002B2CF9AE}" pid="6" name="IVIDEC1DB65A">
    <vt:lpwstr/>
  </property>
  <property fmtid="{D5CDD505-2E9C-101B-9397-08002B2CF9AE}" pid="7" name="IVID146313F2">
    <vt:lpwstr/>
  </property>
  <property fmtid="{D5CDD505-2E9C-101B-9397-08002B2CF9AE}" pid="8" name="IVID247C1308">
    <vt:lpwstr/>
  </property>
  <property fmtid="{D5CDD505-2E9C-101B-9397-08002B2CF9AE}" pid="9" name="IVID7D00119">
    <vt:lpwstr/>
  </property>
  <property fmtid="{D5CDD505-2E9C-101B-9397-08002B2CF9AE}" pid="10" name="IVID124B15E0">
    <vt:lpwstr/>
  </property>
  <property fmtid="{D5CDD505-2E9C-101B-9397-08002B2CF9AE}" pid="11" name="IVID343010DD">
    <vt:lpwstr/>
  </property>
  <property fmtid="{D5CDD505-2E9C-101B-9397-08002B2CF9AE}" pid="12" name="IVID55213FF">
    <vt:lpwstr/>
  </property>
  <property fmtid="{D5CDD505-2E9C-101B-9397-08002B2CF9AE}" pid="13" name="IVID372F19E9">
    <vt:lpwstr/>
  </property>
  <property fmtid="{D5CDD505-2E9C-101B-9397-08002B2CF9AE}" pid="14" name="IVIDBC9AED84">
    <vt:lpwstr/>
  </property>
  <property fmtid="{D5CDD505-2E9C-101B-9397-08002B2CF9AE}" pid="15" name="IVID363218D8">
    <vt:lpwstr/>
  </property>
  <property fmtid="{D5CDD505-2E9C-101B-9397-08002B2CF9AE}" pid="16" name="IVID17FE2478">
    <vt:lpwstr/>
  </property>
  <property fmtid="{D5CDD505-2E9C-101B-9397-08002B2CF9AE}" pid="17" name="IVID1C76DEB5">
    <vt:lpwstr/>
  </property>
  <property fmtid="{D5CDD505-2E9C-101B-9397-08002B2CF9AE}" pid="18" name="IVIDC661EF3">
    <vt:lpwstr/>
  </property>
  <property fmtid="{D5CDD505-2E9C-101B-9397-08002B2CF9AE}" pid="19" name="IVID32571C01">
    <vt:lpwstr/>
  </property>
  <property fmtid="{D5CDD505-2E9C-101B-9397-08002B2CF9AE}" pid="20" name="IVID1D391309">
    <vt:lpwstr/>
  </property>
  <property fmtid="{D5CDD505-2E9C-101B-9397-08002B2CF9AE}" pid="21" name="IVIDE5F12D2">
    <vt:lpwstr/>
  </property>
  <property fmtid="{D5CDD505-2E9C-101B-9397-08002B2CF9AE}" pid="22" name="IVID274D12D5">
    <vt:lpwstr/>
  </property>
  <property fmtid="{D5CDD505-2E9C-101B-9397-08002B2CF9AE}" pid="23" name="IVID191F0CF2">
    <vt:lpwstr/>
  </property>
  <property fmtid="{D5CDD505-2E9C-101B-9397-08002B2CF9AE}" pid="24" name="IVID202E14EF">
    <vt:lpwstr/>
  </property>
  <property fmtid="{D5CDD505-2E9C-101B-9397-08002B2CF9AE}" pid="25" name="IVID847BBDC9">
    <vt:lpwstr/>
  </property>
  <property fmtid="{D5CDD505-2E9C-101B-9397-08002B2CF9AE}" pid="26" name="IVID2B251201">
    <vt:lpwstr/>
  </property>
</Properties>
</file>